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7180" windowHeight="15880" tabRatio="500"/>
  </bookViews>
  <sheets>
    <sheet name="2005-2009" sheetId="2" r:id="rId1"/>
    <sheet name="2010-2011" sheetId="5" r:id="rId2"/>
    <sheet name="Sheet2" sheetId="4" r:id="rId3"/>
  </sheets>
  <externalReferences>
    <externalReference r:id="rId4"/>
  </externalReferences>
  <definedNames>
    <definedName name="__FDS_HYPERLINK_TOGGLE_STATE__">"ON"</definedName>
    <definedName name="_xlnm._FilterDatabase" localSheetId="0" hidden="1">'2005-2009'!$A$4:$L$39</definedName>
    <definedName name="_xlnm._FilterDatabase" localSheetId="1" hidden="1">'2010-2011'!$A$4:$L$17</definedName>
    <definedName name="Acquirors" localSheetId="1">#REF!</definedName>
    <definedName name="Acquirors">#REF!</definedName>
    <definedName name="AllTables">{5}</definedName>
    <definedName name="B" localSheetId="1">[1]from_BB!#REF!</definedName>
    <definedName name="B">[1]from_BB!#REF!</definedName>
    <definedName name="bbtech" localSheetId="1">#REF!</definedName>
    <definedName name="bbtech">#REF!</definedName>
    <definedName name="Custom" localSheetId="1">#REF!</definedName>
    <definedName name="Custom">#REF!</definedName>
    <definedName name="date" localSheetId="1">#REF!</definedName>
    <definedName name="date">#REF!</definedName>
    <definedName name="Generics" localSheetId="1">#REF!</definedName>
    <definedName name="Generics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TRACTS_OTHER_COMMODITIES_EQUITIES.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SHARE_SHARE_THOM" hidden="1">"c4005"</definedName>
    <definedName name="IQ_EST_ACT_FFO_THOM" hidden="1">"c4005"</definedName>
    <definedName name="IQ_EST_FFO_DIFF_THOM" hidden="1">"c5186"</definedName>
    <definedName name="IQ_EST_FFO_SHARE_SHARE_DIFF_THOM" hidden="1">"c5186"</definedName>
    <definedName name="IQ_EST_FFO_SHARE_SHARE_SURPRISE_PERCENT_THOM" hidden="1">"c5187"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XPENSE_CODE_">1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DET_EST" hidden="1">"c12059"</definedName>
    <definedName name="IQ_FFO_EST_DET_EST_CURRENCY" hidden="1">"c12466"</definedName>
    <definedName name="IQ_FFO_EST_DET_EST_CURRENCY_THOM" hidden="1">"c12487"</definedName>
    <definedName name="IQ_FFO_EST_DET_EST_DATE" hidden="1">"c12212"</definedName>
    <definedName name="IQ_FFO_EST_DET_EST_DATE_THOM" hidden="1">"c12238"</definedName>
    <definedName name="IQ_FFO_EST_DET_EST_INCL" hidden="1">"c12349"</definedName>
    <definedName name="IQ_FFO_EST_DET_EST_INCL_THOM" hidden="1">"c12370"</definedName>
    <definedName name="IQ_FFO_EST_DET_EST_ORIGIN" hidden="1">"c12722"</definedName>
    <definedName name="IQ_FFO_EST_DET_EST_ORIGIN_THOM" hidden="1">"c12608"</definedName>
    <definedName name="IQ_FFO_EST_DET_EST_THOM" hidden="1">"c12088"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THOM" hidden="1">"c3999"</definedName>
    <definedName name="IQ_FFO_SHARE_SHARE_HIGH_EST_THOM" hidden="1">"c4001"</definedName>
    <definedName name="IQ_FFO_SHARE_SHARE_LOW_EST_THOM" hidden="1">"c4002"</definedName>
    <definedName name="IQ_FFO_SHARE_SHARE_MEDIAN_EST_THOM" hidden="1">"c4000"</definedName>
    <definedName name="IQ_FFO_SHARE_SHARE_NUM_EST_THOM" hidden="1">"c4003"</definedName>
    <definedName name="IQ_FFO_SHARE_SHARE_STDDEV_EST_THOM" hidden="1">"c4004"</definedName>
    <definedName name="IQ_FFO_STDDEV_EST_THOM" hidden="1">"c4004"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40700.565787037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THOM" hidden="1">"c5274"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JP" localSheetId="1">#REF!</definedName>
    <definedName name="JP">#REF!</definedName>
    <definedName name="LP" localSheetId="1">#REF!</definedName>
    <definedName name="LP">#REF!</definedName>
    <definedName name="PPAIDS" localSheetId="1">#REF!</definedName>
    <definedName name="PPAIDS">#REF!</definedName>
    <definedName name="ProjectName">{"Marshall Smith"}</definedName>
    <definedName name="rowA" localSheetId="1">#REF!</definedName>
    <definedName name="rowA">#REF!</definedName>
    <definedName name="Stages" localSheetId="1">#REF!</definedName>
    <definedName name="Stages">#REF!</definedName>
    <definedName name="TA" localSheetId="1">#REF!</definedName>
    <definedName name="TA">#REF!</definedName>
    <definedName name="zzPPTAuthorTable002" localSheetId="1">#REF!</definedName>
    <definedName name="zzPPTAuthorTable002">#REF!</definedName>
    <definedName name="zzPPTAuthorTable003" localSheetId="1">#REF!</definedName>
    <definedName name="zzPPTAuthorTable003">#REF!</definedName>
    <definedName name="zzPPTAuthorTable004" localSheetId="1">#REF!</definedName>
    <definedName name="zzPPTAuthorTable004">#REF!</definedName>
    <definedName name="zzPPTAuthorTable005" localSheetId="1">#REF!</definedName>
    <definedName name="zzPPTAuthorTable005">#REF!</definedName>
    <definedName name="zzPPTAuthorTable006" localSheetId="1">#REF!</definedName>
    <definedName name="zzPPTAuthorTable006">#REF!</definedName>
    <definedName name="zzPPTAuthorTable007" localSheetId="1">#REF!</definedName>
    <definedName name="zzPPTAuthorTable007">#REF!</definedName>
    <definedName name="zzPPTAuthorTable010" localSheetId="1">#REF!</definedName>
    <definedName name="zzPPTAuthorTable010">#REF!</definedName>
    <definedName name="zzPPTAuthorTable015" localSheetId="1">#REF!</definedName>
    <definedName name="zzPPTAuthorTable015">#REF!</definedName>
    <definedName name="zzPPTAuthorTable016" localSheetId="1">#REF!</definedName>
    <definedName name="zzPPTAuthorTable016">#REF!</definedName>
    <definedName name="zzPPTAuthorTable017" localSheetId="1">#REF!</definedName>
    <definedName name="zzPPTAuthorTable017">#REF!</definedName>
    <definedName name="zzPPTAuthorTable018" localSheetId="1">#REF!</definedName>
    <definedName name="zzPPTAuthorTable018">#REF!</definedName>
    <definedName name="zzPPTAuthorTable019" localSheetId="1">#REF!</definedName>
    <definedName name="zzPPTAuthorTable019">#REF!</definedName>
    <definedName name="zzPPTAuthorTable020" localSheetId="1">#REF!</definedName>
    <definedName name="zzPPTAuthorTable020">#REF!</definedName>
    <definedName name="zzPPTAuthorTable021" localSheetId="1">#REF!</definedName>
    <definedName name="zzPPTAuthorTable021">#REF!</definedName>
    <definedName name="zzPPTAuthorTable022" localSheetId="1">#REF!</definedName>
    <definedName name="zzPPTAuthorTable022">#REF!</definedName>
    <definedName name="zzPPTAuthorTable023" localSheetId="1">#REF!</definedName>
    <definedName name="zzPPTAuthorTable023">#REF!</definedName>
    <definedName name="zzPPTAuthorTable024" localSheetId="1">#REF!</definedName>
    <definedName name="zzPPTAuthorTable024">#REF!</definedName>
    <definedName name="zzPPTAuthorTable025" localSheetId="1">#REF!</definedName>
    <definedName name="zzPPTAuthorTable025">#REF!</definedName>
    <definedName name="zzPPTAuthorTable026" localSheetId="1">#REF!</definedName>
    <definedName name="zzPPTAuthorTable026">#REF!</definedName>
    <definedName name="zzPPTAuthorTable027" localSheetId="1">#REF!</definedName>
    <definedName name="zzPPTAuthorTable027">#REF!</definedName>
    <definedName name="zzPPTAuthorTable028" localSheetId="1">#REF!</definedName>
    <definedName name="zzPPTAuthorTable028">#REF!</definedName>
    <definedName name="zzPPTAuthorTable030" localSheetId="1">#REF!</definedName>
    <definedName name="zzPPTAuthorTable030">#REF!</definedName>
    <definedName name="zzPPTAuthorTable031" localSheetId="1">#REF!</definedName>
    <definedName name="zzPPTAuthorTable031">#REF!</definedName>
    <definedName name="zzPPTAuthorTable032" localSheetId="1">#REF!</definedName>
    <definedName name="zzPPTAuthorTable032">#REF!</definedName>
    <definedName name="zzPPTAuthorTable033" localSheetId="1">#REF!</definedName>
    <definedName name="zzPPTAuthorTable033">#REF!</definedName>
    <definedName name="zzPPTAuthorTable034" localSheetId="1">#REF!</definedName>
    <definedName name="zzPPTAuthorTable034">#REF!</definedName>
    <definedName name="zzPPTAuthorTable035" localSheetId="1">#REF!</definedName>
    <definedName name="zzPPTAuthorTable035">#REF!</definedName>
    <definedName name="zzPPTAuthorTable036" localSheetId="1">#REF!</definedName>
    <definedName name="zzPPTAuthorTable036">#REF!</definedName>
    <definedName name="zzPPTAuthorTable037" localSheetId="1">#REF!</definedName>
    <definedName name="zzPPTAuthorTable037">#REF!</definedName>
    <definedName name="zzPPTAuthorTable038" localSheetId="1">#REF!</definedName>
    <definedName name="zzPPTAuthorTable038">#REF!</definedName>
    <definedName name="zzPPTAuthorTable039" localSheetId="1">#REF!</definedName>
    <definedName name="zzPPTAuthorTable039">#REF!</definedName>
    <definedName name="zzPPTAuthorTable040" localSheetId="1">#REF!</definedName>
    <definedName name="zzPPTAuthorTable040">#REF!</definedName>
    <definedName name="zzPPTAuthorTable041" localSheetId="1">#REF!</definedName>
    <definedName name="zzPPTAuthorTable041">#REF!</definedName>
    <definedName name="zzPPTAuthorTable042" localSheetId="1">#REF!</definedName>
    <definedName name="zzPPTAuthorTable042">#REF!</definedName>
    <definedName name="zzPPTAuthorTable043" localSheetId="1">#REF!</definedName>
    <definedName name="zzPPTAuthorTable043">#REF!</definedName>
    <definedName name="zzPPTAuthorTable044" localSheetId="1">#REF!</definedName>
    <definedName name="zzPPTAuthorTable044">#REF!</definedName>
    <definedName name="zzPPTAuthorTable045" localSheetId="1">#REF!</definedName>
    <definedName name="zzPPTAuthorTable045">#REF!</definedName>
    <definedName name="zzPPTAuthorTable046" localSheetId="1">#REF!</definedName>
    <definedName name="zzPPTAuthorTable046">#REF!</definedName>
    <definedName name="zzPPTAuthorTable047" localSheetId="1">#REF!</definedName>
    <definedName name="zzPPTAuthorTable047">#REF!</definedName>
    <definedName name="zzPPTAuthorTable048" localSheetId="1">#REF!</definedName>
    <definedName name="zzPPTAuthorTable048">#REF!</definedName>
    <definedName name="zzPPTAuthorTable049" localSheetId="1">#REF!</definedName>
    <definedName name="zzPPTAuthorTable049">#REF!</definedName>
    <definedName name="zzPPTAuthorTable050" localSheetId="1">#REF!</definedName>
    <definedName name="zzPPTAuthorTable050">#REF!</definedName>
    <definedName name="zzPPTAuthorTable051" localSheetId="1">#REF!</definedName>
    <definedName name="zzPPTAuthorTable051">#REF!</definedName>
    <definedName name="zzPPTAuthorTable052" localSheetId="1">#REF!</definedName>
    <definedName name="zzPPTAuthorTable052">#REF!</definedName>
    <definedName name="zzPPTAuthorTable053" localSheetId="1">#REF!</definedName>
    <definedName name="zzPPTAuthorTable053">#REF!</definedName>
    <definedName name="zzPPTAuthorTable054" localSheetId="1">#REF!</definedName>
    <definedName name="zzPPTAuthorTable054">#REF!</definedName>
    <definedName name="zzPPTAuthorTable055" localSheetId="1">#REF!</definedName>
    <definedName name="zzPPTAuthorTable055">#REF!</definedName>
    <definedName name="zzPPTAuthorTable056" localSheetId="1">#REF!</definedName>
    <definedName name="zzPPTAuthorTable056">#REF!</definedName>
    <definedName name="zzPPTAuthorTable057" localSheetId="1">#REF!</definedName>
    <definedName name="zzPPTAuthorTable057">#REF!</definedName>
    <definedName name="zzPPTAuthorTable058" localSheetId="1">#REF!</definedName>
    <definedName name="zzPPTAuthorTable058">#REF!</definedName>
    <definedName name="zzPPTAuthorTable059" localSheetId="1">#REF!</definedName>
    <definedName name="zzPPTAuthorTable059">#REF!</definedName>
    <definedName name="zzPPTAuthorTable060" localSheetId="1">#REF!</definedName>
    <definedName name="zzPPTAuthorTable060">#REF!</definedName>
    <definedName name="zzPPTAuthorTable061" localSheetId="1">#REF!</definedName>
    <definedName name="zzPPTAuthorTable061">#REF!</definedName>
    <definedName name="zzPPTAuthorTable062" localSheetId="1">#REF!</definedName>
    <definedName name="zzPPTAuthorTable062">#REF!</definedName>
    <definedName name="zzPPTAuthorTable063" localSheetId="1">#REF!</definedName>
    <definedName name="zzPPTAuthorTable063">#REF!</definedName>
    <definedName name="zzPPTAuthorTable064" localSheetId="1">#REF!</definedName>
    <definedName name="zzPPTAuthorTable064">#REF!</definedName>
    <definedName name="zzPPTAuthorTable065" localSheetId="1">#REF!</definedName>
    <definedName name="zzPPTAuthorTable065">#REF!</definedName>
    <definedName name="zzPPTAuthorTable066" localSheetId="1">#REF!</definedName>
    <definedName name="zzPPTAuthorTable066">#REF!</definedName>
    <definedName name="zzPPTAuthorTable067" localSheetId="1">#REF!</definedName>
    <definedName name="zzPPTAuthorTable067">#REF!</definedName>
    <definedName name="zzPPTAuthorTable068" localSheetId="1">#REF!</definedName>
    <definedName name="zzPPTAuthorTable068">#REF!</definedName>
    <definedName name="zzPPTAuthorTable069" localSheetId="1">#REF!</definedName>
    <definedName name="zzPPTAuthorTable069">#REF!</definedName>
    <definedName name="zzPPTAuthorTable070" localSheetId="1">#REF!</definedName>
    <definedName name="zzPPTAuthorTable070">#REF!</definedName>
    <definedName name="zzPPTAuthorTable071" localSheetId="1">#REF!</definedName>
    <definedName name="zzPPTAuthorTable071">#REF!</definedName>
    <definedName name="zzPPTAuthorTable072" localSheetId="1">#REF!</definedName>
    <definedName name="zzPPTAuthorTable072">#REF!</definedName>
    <definedName name="zzPPTAuthorTable073" localSheetId="1">#REF!</definedName>
    <definedName name="zzPPTAuthorTable073">#REF!</definedName>
    <definedName name="zzPPTAuthorTable074" localSheetId="1">#REF!</definedName>
    <definedName name="zzPPTAuthorTable074">#REF!</definedName>
    <definedName name="zzPPTAuthorTable085" localSheetId="1">#REF!</definedName>
    <definedName name="zzPPTAuthorTable085">#REF!</definedName>
    <definedName name="zzPPTAuthorTable086" localSheetId="1">#REF!</definedName>
    <definedName name="zzPPTAuthorTable086">#REF!</definedName>
    <definedName name="zzPPTAuthorTable087" localSheetId="1">#REF!</definedName>
    <definedName name="zzPPTAuthorTable087">#REF!</definedName>
    <definedName name="zzPPTAuthorTable093" localSheetId="1">#REF!</definedName>
    <definedName name="zzPPTAuthorTable093">#REF!</definedName>
    <definedName name="zzPPTAuthorTable103" localSheetId="1">#REF!</definedName>
    <definedName name="zzPPTAuthorTable103">#REF!</definedName>
    <definedName name="zzPPTAuthorTable104" localSheetId="1">#REF!</definedName>
    <definedName name="zzPPTAuthorTable104">#REF!</definedName>
    <definedName name="zzPPTAuthorTable105" localSheetId="1">#REF!</definedName>
    <definedName name="zzPPTAuthorTable105">#REF!</definedName>
    <definedName name="zzPPTAuthorTable106" localSheetId="1">#REF!</definedName>
    <definedName name="zzPPTAuthorTable106">#REF!</definedName>
    <definedName name="zzPPTAuthorTable114" localSheetId="1">#REF!</definedName>
    <definedName name="zzPPTAuthorTable114">#REF!</definedName>
    <definedName name="zzPPTAuthorTable115" localSheetId="1">#REF!</definedName>
    <definedName name="zzPPTAuthorTable115">#REF!</definedName>
    <definedName name="zzPPTAuthorTable123" localSheetId="1">#REF!</definedName>
    <definedName name="zzPPTAuthorTable123">#REF!</definedName>
    <definedName name="zzPPTAuthorTable124" localSheetId="1">#REF!</definedName>
    <definedName name="zzPPTAuthorTable124">#REF!</definedName>
    <definedName name="zzPPTAuthorTable125" localSheetId="1">#REF!</definedName>
    <definedName name="zzPPTAuthorTable125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5" l="1"/>
  <c r="G17" i="5"/>
  <c r="D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I5" i="5"/>
  <c r="G5" i="5"/>
  <c r="F31" i="2"/>
  <c r="F41" i="2"/>
  <c r="H41" i="2"/>
  <c r="I41" i="2"/>
  <c r="D41" i="2"/>
  <c r="G41" i="2"/>
  <c r="E41" i="2"/>
  <c r="C41" i="2"/>
  <c r="I31" i="2"/>
  <c r="G31" i="2"/>
  <c r="J31" i="2"/>
  <c r="G6" i="2"/>
  <c r="I24" i="2"/>
  <c r="I15" i="2"/>
  <c r="I16" i="2"/>
  <c r="I17" i="2"/>
  <c r="I18" i="2"/>
  <c r="I19" i="2"/>
  <c r="I20" i="2"/>
  <c r="I22" i="2"/>
  <c r="I25" i="2"/>
  <c r="I26" i="2"/>
  <c r="I27" i="2"/>
  <c r="I28" i="2"/>
  <c r="I29" i="2"/>
  <c r="I30" i="2"/>
  <c r="I32" i="2"/>
  <c r="I33" i="2"/>
  <c r="I34" i="2"/>
  <c r="I35" i="2"/>
  <c r="I36" i="2"/>
  <c r="I37" i="2"/>
  <c r="I38" i="2"/>
  <c r="I39" i="2"/>
  <c r="I12" i="2"/>
  <c r="I21" i="2"/>
  <c r="I6" i="2"/>
  <c r="I7" i="2"/>
  <c r="I8" i="2"/>
  <c r="I9" i="2"/>
  <c r="I10" i="2"/>
  <c r="I11" i="2"/>
  <c r="I13" i="2"/>
  <c r="I5" i="2"/>
  <c r="G22" i="2"/>
  <c r="G15" i="2"/>
  <c r="G29" i="2"/>
  <c r="G25" i="2"/>
  <c r="G27" i="2"/>
  <c r="G18" i="2"/>
  <c r="G26" i="2"/>
  <c r="G28" i="2"/>
  <c r="G38" i="2"/>
  <c r="G36" i="2"/>
  <c r="G37" i="2"/>
  <c r="G34" i="2"/>
  <c r="G35" i="2"/>
  <c r="G30" i="2"/>
  <c r="G33" i="2"/>
  <c r="G19" i="2"/>
  <c r="G13" i="2"/>
  <c r="G14" i="2"/>
  <c r="G7" i="2"/>
  <c r="G21" i="2"/>
  <c r="G32" i="2"/>
  <c r="G24" i="2"/>
  <c r="G9" i="2"/>
  <c r="G12" i="2"/>
  <c r="G10" i="2"/>
  <c r="G8" i="2"/>
  <c r="G20" i="2"/>
  <c r="G17" i="2"/>
  <c r="G39" i="2"/>
  <c r="G11" i="2"/>
  <c r="G16" i="2"/>
  <c r="G5" i="2"/>
</calcChain>
</file>

<file path=xl/sharedStrings.xml><?xml version="1.0" encoding="utf-8"?>
<sst xmlns="http://schemas.openxmlformats.org/spreadsheetml/2006/main" count="233" uniqueCount="144">
  <si>
    <t>Avidia</t>
  </si>
  <si>
    <t>Corthera</t>
  </si>
  <si>
    <t>FoldRx</t>
  </si>
  <si>
    <t>Marcadia</t>
  </si>
  <si>
    <t>Salmedix</t>
  </si>
  <si>
    <t>Conforma</t>
  </si>
  <si>
    <t>Agensys</t>
  </si>
  <si>
    <t>AkaRx</t>
  </si>
  <si>
    <t>BiPar Sciences</t>
  </si>
  <si>
    <t>Proteolix</t>
  </si>
  <si>
    <t>Gloucester</t>
  </si>
  <si>
    <t>ESBATech</t>
  </si>
  <si>
    <t>Angiosyn</t>
  </si>
  <si>
    <t>Pfizer</t>
  </si>
  <si>
    <t>Angiosyn's upfront was rumored to only be $15M or so.</t>
  </si>
  <si>
    <t>Cellective</t>
  </si>
  <si>
    <t>Medimmune</t>
  </si>
  <si>
    <t>Novartis</t>
  </si>
  <si>
    <t>Serenex</t>
  </si>
  <si>
    <t xml:space="preserve">CovX </t>
  </si>
  <si>
    <t>Sanofi</t>
  </si>
  <si>
    <t xml:space="preserve">Actimis </t>
  </si>
  <si>
    <t>Date</t>
  </si>
  <si>
    <t>Notes</t>
  </si>
  <si>
    <t>Celgene</t>
  </si>
  <si>
    <t>Lilly</t>
  </si>
  <si>
    <t>MGI Pharma</t>
  </si>
  <si>
    <t>Asset stage</t>
  </si>
  <si>
    <t>Preclinical</t>
  </si>
  <si>
    <t>Cita NeuroPharmaceuticals</t>
  </si>
  <si>
    <t>Vernalis</t>
  </si>
  <si>
    <t>Alamo Pharmaceuticals</t>
  </si>
  <si>
    <t>Avanir Pharmaceuticals</t>
  </si>
  <si>
    <t>Carlsson Research</t>
  </si>
  <si>
    <t>NeuroSearch</t>
  </si>
  <si>
    <t>Syntonix Pharmaceuticals</t>
  </si>
  <si>
    <t>Biogen Idec</t>
  </si>
  <si>
    <t>RxKinetix</t>
  </si>
  <si>
    <t>Endo Pharmaceuticals</t>
  </si>
  <si>
    <t>Abrika Pharmaceuticals</t>
  </si>
  <si>
    <t>Actavis</t>
  </si>
  <si>
    <t>Illumigen Biosciences</t>
  </si>
  <si>
    <t>Cubist Pharmaceuticals</t>
  </si>
  <si>
    <t>Phase 2</t>
  </si>
  <si>
    <t>Targanta Therapeutics</t>
  </si>
  <si>
    <t>Medicines Co.</t>
  </si>
  <si>
    <t>Protez Pharmaceuticals</t>
  </si>
  <si>
    <t>Thiakis</t>
  </si>
  <si>
    <t>Wyeth</t>
  </si>
  <si>
    <t>ForSight Newco II</t>
  </si>
  <si>
    <t>QLT</t>
  </si>
  <si>
    <t>Adenosine Therapeutics</t>
  </si>
  <si>
    <t>Clinical Data</t>
  </si>
  <si>
    <t>Ception Therapeutics</t>
  </si>
  <si>
    <t>Cephalon</t>
  </si>
  <si>
    <t>Onyx Pharmaceuticals</t>
  </si>
  <si>
    <t>Calixa Therapeutics</t>
  </si>
  <si>
    <t>Fovea Pharmaceuticals</t>
  </si>
  <si>
    <t>Sanofi-Aventis</t>
  </si>
  <si>
    <t>Huxley Pharmaceuticals</t>
  </si>
  <si>
    <t>BioMarin Pharmaceuticals</t>
  </si>
  <si>
    <t>ViroChem</t>
  </si>
  <si>
    <t>Vertex Pharmaceuticals</t>
  </si>
  <si>
    <t>Alcon</t>
  </si>
  <si>
    <t>Amgen</t>
  </si>
  <si>
    <t>ZyStor Therapeutics</t>
  </si>
  <si>
    <t>LEAD Therapeutics</t>
  </si>
  <si>
    <t>PregLem SA</t>
  </si>
  <si>
    <t>Gedeon Richter</t>
  </si>
  <si>
    <t>TargeGen</t>
  </si>
  <si>
    <t>Alnara Pharmaceuticals</t>
  </si>
  <si>
    <t>Geminx</t>
  </si>
  <si>
    <t>Calistoga</t>
  </si>
  <si>
    <t>Gilead</t>
  </si>
  <si>
    <t>BioVex</t>
  </si>
  <si>
    <t>Phase 3</t>
  </si>
  <si>
    <t>Astellas</t>
  </si>
  <si>
    <t>Phase 1</t>
  </si>
  <si>
    <t>Cabrellis</t>
  </si>
  <si>
    <t>Pharmion</t>
  </si>
  <si>
    <t>Biogen</t>
  </si>
  <si>
    <t>Amira</t>
  </si>
  <si>
    <t>BMS</t>
  </si>
  <si>
    <t>Roche</t>
  </si>
  <si>
    <t>SmartCells</t>
  </si>
  <si>
    <t>Merck</t>
  </si>
  <si>
    <t>Acquirer</t>
  </si>
  <si>
    <t>Target</t>
  </si>
  <si>
    <t>Mktd</t>
  </si>
  <si>
    <t>Boeringher Ingelhiem</t>
  </si>
  <si>
    <t>Proprius Pharma</t>
  </si>
  <si>
    <t>Cypress</t>
  </si>
  <si>
    <t>Apparently no milestones paid.</t>
  </si>
  <si>
    <t>Total milestone $M</t>
  </si>
  <si>
    <t>Upfront $M</t>
  </si>
  <si>
    <t>Total Deal $M</t>
  </si>
  <si>
    <t>All were paid out (though is being shut down now after PARP failure)</t>
  </si>
  <si>
    <t>Set back at the FDA; uncertain outcome</t>
  </si>
  <si>
    <t xml:space="preserve">No milestones paid </t>
  </si>
  <si>
    <t>EARNOUT DEALS</t>
  </si>
  <si>
    <t>Bruce Booth</t>
  </si>
  <si>
    <t>Upfront rumored to be in the $75M range</t>
  </si>
  <si>
    <t>No earnouts paid (rumor)</t>
  </si>
  <si>
    <t>None have been paid yet as they are approval milestones; still active program</t>
  </si>
  <si>
    <t>$40M payment in 2010</t>
  </si>
  <si>
    <t>Paid out by Eisai</t>
  </si>
  <si>
    <t>Payment in 1Q 2010</t>
  </si>
  <si>
    <t>$180M paymenbt June 2011 for US approval; remaining $120M for EU</t>
  </si>
  <si>
    <t>$15M in 2007, $25M payment in 1Q2008</t>
  </si>
  <si>
    <t>Dec 2010 $11M paid</t>
  </si>
  <si>
    <t>$2.5 in milestones; Medi decided to redo preclinical work</t>
  </si>
  <si>
    <t>Program status</t>
  </si>
  <si>
    <t>Terminated</t>
  </si>
  <si>
    <t>Terminated?</t>
  </si>
  <si>
    <t>$40M  in April 2010</t>
  </si>
  <si>
    <t>$20M in June 2010</t>
  </si>
  <si>
    <t xml:space="preserve">Product sold. Lawsuit.  </t>
  </si>
  <si>
    <t>$10M in 2008, renegotiated in 2011 to push off milestones</t>
  </si>
  <si>
    <t>Unknown, Actavis taken private</t>
  </si>
  <si>
    <t>No milestones paid to date, In Phase 2 now, 1st milestone $5M for Ph3 start</t>
  </si>
  <si>
    <t>Clinical Data acquired by Forest</t>
  </si>
  <si>
    <t>No payments yet; $10M upon first approvals if before Dec 2013</t>
  </si>
  <si>
    <t>Jan 2010 EU approval $7.5M</t>
  </si>
  <si>
    <t>Slow progress, setbacks. Unlikely to ever pay</t>
  </si>
  <si>
    <t>Numbers not disclosed</t>
  </si>
  <si>
    <t>$15M for NDA filing, $25M for approval</t>
  </si>
  <si>
    <t>Phase 3 started so milestone likely paid</t>
  </si>
  <si>
    <t>BI has paid one milestone, unclear what size</t>
  </si>
  <si>
    <t>No payments made</t>
  </si>
  <si>
    <t>Program shut down in 1H 2009</t>
  </si>
  <si>
    <t>Percent of deal value in earnouts</t>
  </si>
  <si>
    <t>Estimated milestone value received $M</t>
  </si>
  <si>
    <t>Percent of milestone value paid</t>
  </si>
  <si>
    <t>Ovation</t>
  </si>
  <si>
    <t>Lundbeck</t>
  </si>
  <si>
    <t>Paid out in full upon product approval</t>
  </si>
  <si>
    <t>Mpex</t>
  </si>
  <si>
    <t>Aptalis Pharma (fka Axcan)</t>
  </si>
  <si>
    <t>Active</t>
  </si>
  <si>
    <t>Therapeutic Biotech Earnout Deals: Defined as at least 20% of the total value being future milestone payments</t>
  </si>
  <si>
    <t>Sources: RecapIQ Series By Deloitte, SEC Filings, plus Industry gossip</t>
  </si>
  <si>
    <t>Total (2005-2009)</t>
  </si>
  <si>
    <t>Paid out all milestones fully; financials via word-of-mouth as not disclosed</t>
  </si>
  <si>
    <t>EARNOUT DEALS - Recent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</si>
</sst>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Helv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name val="Arial"/>
    </font>
    <font>
      <b/>
      <sz val="12"/>
      <color rgb="FFFF0000"/>
      <name val="Arial"/>
    </font>
    <font>
      <sz val="8"/>
      <name val="Calibri"/>
      <family val="2"/>
      <scheme val="minor"/>
    </font>
    <font>
      <sz val="12"/>
      <color rgb="FF0000FF"/>
      <name val="Arial"/>
      <family val="2"/>
    </font>
    <font>
      <i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1" fontId="4" fillId="0" borderId="0" applyNumberFormat="0" applyFont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8" fillId="0" borderId="0" xfId="3" applyFont="1"/>
    <xf numFmtId="164" fontId="8" fillId="0" borderId="0" xfId="3" applyNumberFormat="1" applyFont="1" applyAlignment="1">
      <alignment wrapText="1"/>
    </xf>
    <xf numFmtId="165" fontId="8" fillId="0" borderId="0" xfId="1" applyNumberFormat="1" applyFont="1" applyAlignment="1">
      <alignment wrapText="1"/>
    </xf>
    <xf numFmtId="9" fontId="8" fillId="0" borderId="0" xfId="2" applyFont="1" applyAlignment="1">
      <alignment wrapText="1"/>
    </xf>
    <xf numFmtId="9" fontId="8" fillId="0" borderId="0" xfId="2" applyFont="1" applyAlignment="1">
      <alignment vertical="top" wrapText="1"/>
    </xf>
    <xf numFmtId="0" fontId="8" fillId="0" borderId="0" xfId="3" applyFont="1" applyAlignment="1">
      <alignment vertical="top"/>
    </xf>
    <xf numFmtId="165" fontId="8" fillId="0" borderId="0" xfId="1" applyNumberFormat="1" applyFont="1" applyAlignment="1">
      <alignment vertical="top" wrapText="1"/>
    </xf>
    <xf numFmtId="0" fontId="8" fillId="0" borderId="0" xfId="3" applyFont="1" applyAlignment="1">
      <alignment vertical="top" wrapText="1"/>
    </xf>
    <xf numFmtId="164" fontId="8" fillId="0" borderId="0" xfId="3" applyNumberFormat="1" applyFont="1" applyAlignment="1">
      <alignment vertical="top" wrapText="1"/>
    </xf>
    <xf numFmtId="0" fontId="8" fillId="0" borderId="0" xfId="3" applyFont="1" applyAlignment="1">
      <alignment horizontal="left" vertical="top"/>
    </xf>
    <xf numFmtId="0" fontId="8" fillId="0" borderId="1" xfId="3" applyFont="1" applyBorder="1" applyAlignment="1">
      <alignment vertical="top"/>
    </xf>
    <xf numFmtId="165" fontId="8" fillId="0" borderId="1" xfId="1" applyNumberFormat="1" applyFont="1" applyBorder="1" applyAlignment="1">
      <alignment vertical="top" wrapText="1"/>
    </xf>
    <xf numFmtId="9" fontId="8" fillId="0" borderId="1" xfId="2" applyFont="1" applyBorder="1" applyAlignment="1">
      <alignment vertical="top" wrapText="1"/>
    </xf>
    <xf numFmtId="164" fontId="8" fillId="0" borderId="1" xfId="3" applyNumberFormat="1" applyFont="1" applyBorder="1" applyAlignment="1">
      <alignment vertical="top" wrapText="1"/>
    </xf>
    <xf numFmtId="0" fontId="8" fillId="0" borderId="1" xfId="3" applyFont="1" applyBorder="1" applyAlignment="1">
      <alignment vertical="top" wrapText="1"/>
    </xf>
    <xf numFmtId="0" fontId="8" fillId="0" borderId="0" xfId="3" applyFont="1" applyAlignment="1">
      <alignment wrapText="1"/>
    </xf>
    <xf numFmtId="0" fontId="7" fillId="2" borderId="2" xfId="3" applyFont="1" applyFill="1" applyBorder="1" applyAlignment="1">
      <alignment horizontal="left" vertical="top" wrapText="1"/>
    </xf>
    <xf numFmtId="0" fontId="8" fillId="0" borderId="3" xfId="3" applyFont="1" applyBorder="1" applyAlignment="1">
      <alignment vertical="top" wrapText="1"/>
    </xf>
    <xf numFmtId="0" fontId="7" fillId="0" borderId="0" xfId="3" applyFont="1" applyAlignment="1">
      <alignment vertical="top"/>
    </xf>
    <xf numFmtId="0" fontId="10" fillId="0" borderId="0" xfId="3" applyFont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vertical="top" wrapText="1"/>
    </xf>
    <xf numFmtId="0" fontId="9" fillId="0" borderId="1" xfId="3" applyFont="1" applyBorder="1" applyAlignment="1">
      <alignment vertical="top"/>
    </xf>
    <xf numFmtId="164" fontId="9" fillId="0" borderId="1" xfId="3" applyNumberFormat="1" applyFont="1" applyBorder="1" applyAlignment="1">
      <alignment vertical="top" wrapText="1"/>
    </xf>
    <xf numFmtId="164" fontId="9" fillId="0" borderId="1" xfId="3" applyNumberFormat="1" applyFont="1" applyBorder="1" applyAlignment="1">
      <alignment vertical="top"/>
    </xf>
    <xf numFmtId="43" fontId="8" fillId="0" borderId="0" xfId="1" applyFont="1" applyAlignment="1">
      <alignment vertical="top" wrapText="1"/>
    </xf>
    <xf numFmtId="43" fontId="8" fillId="0" borderId="0" xfId="1" applyFont="1" applyAlignment="1">
      <alignment wrapText="1"/>
    </xf>
    <xf numFmtId="43" fontId="8" fillId="0" borderId="0" xfId="1" applyFont="1" applyAlignment="1">
      <alignment horizontal="right" vertical="top" wrapText="1"/>
    </xf>
    <xf numFmtId="43" fontId="8" fillId="0" borderId="0" xfId="1" applyFont="1" applyAlignment="1">
      <alignment horizontal="right" wrapText="1"/>
    </xf>
    <xf numFmtId="43" fontId="7" fillId="2" borderId="4" xfId="1" applyFont="1" applyFill="1" applyBorder="1" applyAlignment="1">
      <alignment horizontal="right" vertical="top" wrapText="1"/>
    </xf>
    <xf numFmtId="165" fontId="8" fillId="0" borderId="1" xfId="1" applyNumberFormat="1" applyFont="1" applyBorder="1"/>
    <xf numFmtId="0" fontId="12" fillId="0" borderId="0" xfId="3" applyFont="1"/>
    <xf numFmtId="164" fontId="12" fillId="0" borderId="0" xfId="3" applyNumberFormat="1" applyFont="1" applyAlignment="1">
      <alignment wrapText="1"/>
    </xf>
    <xf numFmtId="165" fontId="12" fillId="0" borderId="0" xfId="1" applyNumberFormat="1" applyFont="1" applyAlignment="1">
      <alignment horizontal="right" wrapText="1"/>
    </xf>
    <xf numFmtId="9" fontId="12" fillId="0" borderId="0" xfId="2" applyFont="1" applyAlignment="1">
      <alignment wrapText="1"/>
    </xf>
    <xf numFmtId="0" fontId="12" fillId="0" borderId="1" xfId="3" applyFont="1" applyBorder="1"/>
    <xf numFmtId="0" fontId="8" fillId="0" borderId="0" xfId="3" applyFont="1" applyBorder="1" applyAlignment="1">
      <alignment vertical="top"/>
    </xf>
    <xf numFmtId="164" fontId="12" fillId="0" borderId="1" xfId="3" applyNumberFormat="1" applyFont="1" applyBorder="1" applyAlignment="1">
      <alignment wrapText="1"/>
    </xf>
    <xf numFmtId="164" fontId="8" fillId="0" borderId="0" xfId="3" applyNumberFormat="1" applyFont="1" applyBorder="1" applyAlignment="1">
      <alignment vertical="top" wrapText="1"/>
    </xf>
    <xf numFmtId="165" fontId="12" fillId="0" borderId="1" xfId="1" applyNumberFormat="1" applyFont="1" applyBorder="1" applyAlignment="1">
      <alignment horizontal="right" wrapText="1"/>
    </xf>
    <xf numFmtId="165" fontId="8" fillId="0" borderId="0" xfId="1" applyNumberFormat="1" applyFont="1" applyBorder="1"/>
    <xf numFmtId="9" fontId="12" fillId="0" borderId="1" xfId="2" applyFont="1" applyBorder="1" applyAlignment="1">
      <alignment wrapText="1"/>
    </xf>
    <xf numFmtId="9" fontId="8" fillId="0" borderId="0" xfId="2" applyFont="1" applyBorder="1" applyAlignment="1">
      <alignment vertical="top" wrapText="1"/>
    </xf>
    <xf numFmtId="165" fontId="8" fillId="0" borderId="0" xfId="1" applyNumberFormat="1" applyFont="1" applyBorder="1" applyAlignment="1">
      <alignment vertical="top" wrapText="1"/>
    </xf>
    <xf numFmtId="0" fontId="8" fillId="0" borderId="0" xfId="3" applyFont="1" applyBorder="1" applyAlignment="1">
      <alignment vertical="top" wrapText="1"/>
    </xf>
    <xf numFmtId="165" fontId="9" fillId="0" borderId="1" xfId="1" applyNumberFormat="1" applyFont="1" applyBorder="1"/>
    <xf numFmtId="9" fontId="9" fillId="0" borderId="1" xfId="2" applyFont="1" applyBorder="1" applyAlignment="1">
      <alignment vertical="top" wrapText="1"/>
    </xf>
    <xf numFmtId="165" fontId="9" fillId="0" borderId="1" xfId="1" applyNumberFormat="1" applyFont="1" applyBorder="1" applyAlignment="1">
      <alignment vertical="top" wrapText="1"/>
    </xf>
    <xf numFmtId="0" fontId="9" fillId="0" borderId="1" xfId="3" applyFont="1" applyBorder="1" applyAlignment="1">
      <alignment vertical="top" wrapText="1"/>
    </xf>
    <xf numFmtId="0" fontId="9" fillId="0" borderId="1" xfId="3" applyFont="1" applyBorder="1"/>
    <xf numFmtId="164" fontId="9" fillId="0" borderId="1" xfId="3" applyNumberFormat="1" applyFont="1" applyBorder="1" applyAlignment="1">
      <alignment wrapText="1"/>
    </xf>
    <xf numFmtId="9" fontId="9" fillId="0" borderId="1" xfId="2" applyFont="1" applyBorder="1" applyAlignment="1">
      <alignment wrapText="1"/>
    </xf>
    <xf numFmtId="165" fontId="9" fillId="0" borderId="1" xfId="1" applyNumberFormat="1" applyFont="1" applyBorder="1" applyAlignment="1">
      <alignment wrapText="1"/>
    </xf>
    <xf numFmtId="0" fontId="9" fillId="0" borderId="1" xfId="3" applyFont="1" applyBorder="1" applyAlignment="1">
      <alignment wrapText="1"/>
    </xf>
    <xf numFmtId="0" fontId="7" fillId="2" borderId="4" xfId="3" applyFont="1" applyFill="1" applyBorder="1" applyAlignment="1">
      <alignment horizontal="left" vertical="top"/>
    </xf>
    <xf numFmtId="164" fontId="7" fillId="2" borderId="4" xfId="3" applyNumberFormat="1" applyFont="1" applyFill="1" applyBorder="1" applyAlignment="1">
      <alignment horizontal="left" vertical="top" wrapText="1"/>
    </xf>
    <xf numFmtId="9" fontId="7" fillId="2" borderId="4" xfId="2" applyFont="1" applyFill="1" applyBorder="1" applyAlignment="1">
      <alignment horizontal="left" vertical="top" wrapText="1"/>
    </xf>
    <xf numFmtId="165" fontId="7" fillId="2" borderId="4" xfId="1" applyNumberFormat="1" applyFont="1" applyFill="1" applyBorder="1" applyAlignment="1">
      <alignment horizontal="left" vertical="top" wrapText="1"/>
    </xf>
    <xf numFmtId="0" fontId="7" fillId="2" borderId="4" xfId="3" applyFont="1" applyFill="1" applyBorder="1" applyAlignment="1">
      <alignment horizontal="left" vertical="top" wrapText="1"/>
    </xf>
    <xf numFmtId="43" fontId="13" fillId="0" borderId="0" xfId="1" applyFont="1" applyAlignment="1">
      <alignment vertical="top" wrapText="1"/>
    </xf>
    <xf numFmtId="0" fontId="9" fillId="0" borderId="0" xfId="3" applyFont="1"/>
    <xf numFmtId="0" fontId="9" fillId="0" borderId="0" xfId="3" applyNumberFormat="1" applyFont="1" applyAlignment="1">
      <alignment wrapText="1"/>
    </xf>
    <xf numFmtId="165" fontId="9" fillId="0" borderId="0" xfId="1" applyNumberFormat="1" applyFont="1" applyAlignment="1">
      <alignment horizontal="right" wrapText="1"/>
    </xf>
    <xf numFmtId="9" fontId="9" fillId="0" borderId="0" xfId="2" applyFont="1" applyAlignment="1">
      <alignment wrapText="1"/>
    </xf>
    <xf numFmtId="165" fontId="9" fillId="0" borderId="0" xfId="2" applyNumberFormat="1" applyFont="1" applyAlignment="1">
      <alignment wrapText="1"/>
    </xf>
    <xf numFmtId="9" fontId="9" fillId="0" borderId="0" xfId="2" applyFont="1"/>
    <xf numFmtId="165" fontId="8" fillId="0" borderId="0" xfId="3" applyNumberFormat="1" applyFont="1" applyAlignment="1">
      <alignment wrapText="1"/>
    </xf>
    <xf numFmtId="0" fontId="12" fillId="0" borderId="1" xfId="0" applyFont="1" applyBorder="1" applyAlignment="1">
      <alignment vertical="top"/>
    </xf>
    <xf numFmtId="0" fontId="12" fillId="0" borderId="1" xfId="3" applyFont="1" applyBorder="1" applyAlignment="1">
      <alignment vertical="top"/>
    </xf>
    <xf numFmtId="164" fontId="12" fillId="0" borderId="1" xfId="0" applyNumberFormat="1" applyFont="1" applyBorder="1" applyAlignment="1">
      <alignment vertical="top"/>
    </xf>
    <xf numFmtId="165" fontId="12" fillId="0" borderId="1" xfId="1" applyNumberFormat="1" applyFont="1" applyBorder="1"/>
    <xf numFmtId="9" fontId="12" fillId="0" borderId="1" xfId="2" applyFont="1" applyBorder="1" applyAlignment="1">
      <alignment vertical="top" wrapText="1"/>
    </xf>
    <xf numFmtId="165" fontId="12" fillId="0" borderId="1" xfId="1" applyNumberFormat="1" applyFont="1" applyBorder="1" applyAlignment="1">
      <alignment vertical="top" wrapText="1"/>
    </xf>
    <xf numFmtId="0" fontId="12" fillId="0" borderId="1" xfId="3" applyFont="1" applyBorder="1" applyAlignment="1">
      <alignment vertical="top" wrapText="1"/>
    </xf>
    <xf numFmtId="164" fontId="12" fillId="0" borderId="1" xfId="3" applyNumberFormat="1" applyFont="1" applyBorder="1" applyAlignment="1">
      <alignment vertical="top" wrapText="1"/>
    </xf>
    <xf numFmtId="0" fontId="12" fillId="0" borderId="1" xfId="3" applyFont="1" applyBorder="1" applyAlignment="1">
      <alignment wrapText="1"/>
    </xf>
    <xf numFmtId="0" fontId="8" fillId="0" borderId="0" xfId="0" applyFont="1" applyBorder="1" applyAlignment="1">
      <alignment vertical="top"/>
    </xf>
  </cellXfs>
  <cellStyles count="35">
    <cellStyle name="AFE" xfId="4"/>
    <cellStyle name="Comma" xfId="1" builtinId="3"/>
    <cellStyle name="fact" xfId="5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3"/>
    <cellStyle name="Normal 3" xfId="6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ooth/Library/Caches/TemporaryItems/Outlook%20Temp/earnout_deals_examples_forBB_september_15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ail traffic"/>
      <sheetName val="RecapIQ Output"/>
      <sheetName val="from_BB"/>
      <sheetName val="Upfront vs milestones"/>
      <sheetName val="RecapIQ Output_all deal type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5"/>
  <sheetViews>
    <sheetView tabSelected="1" view="pageLayout" zoomScale="75" zoomScaleNormal="75" zoomScalePageLayoutView="75" workbookViewId="0">
      <selection activeCell="A3" sqref="A3"/>
    </sheetView>
  </sheetViews>
  <sheetFormatPr baseColWidth="10" defaultColWidth="8.83203125" defaultRowHeight="15" x14ac:dyDescent="0"/>
  <cols>
    <col min="1" max="1" width="28.5" style="1" customWidth="1"/>
    <col min="2" max="2" width="23.5" style="1" customWidth="1"/>
    <col min="3" max="3" width="10" style="2" customWidth="1"/>
    <col min="4" max="4" width="12.1640625" style="30" customWidth="1"/>
    <col min="5" max="5" width="9.83203125" style="30" customWidth="1"/>
    <col min="6" max="6" width="13" style="30" customWidth="1"/>
    <col min="7" max="7" width="14.5" style="4" customWidth="1"/>
    <col min="8" max="8" width="12.83203125" style="3" customWidth="1"/>
    <col min="9" max="9" width="13.83203125" style="4" customWidth="1"/>
    <col min="10" max="10" width="13.6640625" style="1" hidden="1" customWidth="1"/>
    <col min="11" max="11" width="12.6640625" style="16" customWidth="1"/>
    <col min="12" max="12" width="71.83203125" style="16" customWidth="1"/>
    <col min="13" max="16384" width="8.83203125" style="1"/>
  </cols>
  <sheetData>
    <row r="1" spans="1:12">
      <c r="A1" s="19" t="s">
        <v>99</v>
      </c>
      <c r="B1" s="6"/>
      <c r="C1" s="9"/>
      <c r="D1" s="29"/>
      <c r="E1" s="29"/>
      <c r="F1" s="29"/>
      <c r="G1" s="5"/>
      <c r="H1" s="7"/>
      <c r="I1" s="5"/>
      <c r="J1" s="6"/>
      <c r="K1" s="8"/>
      <c r="L1" s="61" t="s">
        <v>140</v>
      </c>
    </row>
    <row r="2" spans="1:12">
      <c r="A2" s="19" t="s">
        <v>100</v>
      </c>
      <c r="B2" s="6"/>
      <c r="C2" s="9"/>
      <c r="D2" s="29"/>
      <c r="E2" s="29"/>
      <c r="F2" s="29"/>
      <c r="G2" s="5"/>
      <c r="H2" s="7"/>
      <c r="I2" s="5"/>
      <c r="J2" s="6"/>
      <c r="K2" s="8"/>
      <c r="L2" s="27"/>
    </row>
    <row r="3" spans="1:12">
      <c r="A3" s="20" t="s">
        <v>139</v>
      </c>
      <c r="B3" s="6"/>
      <c r="C3" s="9"/>
      <c r="D3" s="29"/>
      <c r="E3" s="29"/>
      <c r="F3" s="29"/>
      <c r="G3" s="5"/>
      <c r="H3" s="7"/>
      <c r="I3" s="5"/>
      <c r="J3" s="6"/>
      <c r="K3" s="8"/>
      <c r="L3" s="8"/>
    </row>
    <row r="4" spans="1:12" s="10" customFormat="1" ht="76" customHeight="1" thickBot="1">
      <c r="A4" s="56" t="s">
        <v>87</v>
      </c>
      <c r="B4" s="56" t="s">
        <v>86</v>
      </c>
      <c r="C4" s="57" t="s">
        <v>22</v>
      </c>
      <c r="D4" s="31" t="s">
        <v>95</v>
      </c>
      <c r="E4" s="31" t="s">
        <v>94</v>
      </c>
      <c r="F4" s="31" t="s">
        <v>93</v>
      </c>
      <c r="G4" s="58" t="s">
        <v>130</v>
      </c>
      <c r="H4" s="59" t="s">
        <v>131</v>
      </c>
      <c r="I4" s="58" t="s">
        <v>132</v>
      </c>
      <c r="J4" s="56" t="s">
        <v>27</v>
      </c>
      <c r="K4" s="60" t="s">
        <v>111</v>
      </c>
      <c r="L4" s="17" t="s">
        <v>23</v>
      </c>
    </row>
    <row r="5" spans="1:12">
      <c r="A5" s="11" t="s">
        <v>12</v>
      </c>
      <c r="B5" s="11" t="s">
        <v>13</v>
      </c>
      <c r="C5" s="14">
        <v>38353</v>
      </c>
      <c r="D5" s="32">
        <v>527</v>
      </c>
      <c r="E5" s="32">
        <v>15</v>
      </c>
      <c r="F5" s="32">
        <v>512</v>
      </c>
      <c r="G5" s="13">
        <f>IF(D5="","",F5/D5)</f>
        <v>0.97153700189753323</v>
      </c>
      <c r="H5" s="12">
        <v>0</v>
      </c>
      <c r="I5" s="13">
        <f>IF(H5="","",H5/F5)</f>
        <v>0</v>
      </c>
      <c r="J5" s="11" t="s">
        <v>28</v>
      </c>
      <c r="K5" s="15" t="s">
        <v>112</v>
      </c>
      <c r="L5" s="18" t="s">
        <v>14</v>
      </c>
    </row>
    <row r="6" spans="1:12">
      <c r="A6" s="21" t="s">
        <v>4</v>
      </c>
      <c r="B6" s="11" t="s">
        <v>54</v>
      </c>
      <c r="C6" s="14">
        <v>38473</v>
      </c>
      <c r="D6" s="32">
        <v>200</v>
      </c>
      <c r="E6" s="32">
        <v>160</v>
      </c>
      <c r="F6" s="32">
        <v>40</v>
      </c>
      <c r="G6" s="13">
        <f>IF(D6="","",F6/D6)</f>
        <v>0.2</v>
      </c>
      <c r="H6" s="12">
        <v>40</v>
      </c>
      <c r="I6" s="13">
        <f>IF(H6="","",H6/F6)</f>
        <v>1</v>
      </c>
      <c r="J6" s="11"/>
      <c r="K6" s="15" t="s">
        <v>138</v>
      </c>
      <c r="L6" s="15" t="s">
        <v>125</v>
      </c>
    </row>
    <row r="7" spans="1:12">
      <c r="A7" s="11" t="s">
        <v>15</v>
      </c>
      <c r="B7" s="11" t="s">
        <v>16</v>
      </c>
      <c r="C7" s="14">
        <v>38596</v>
      </c>
      <c r="D7" s="32">
        <v>175</v>
      </c>
      <c r="E7" s="32">
        <v>60</v>
      </c>
      <c r="F7" s="32">
        <v>115</v>
      </c>
      <c r="G7" s="13">
        <f>IF(D7="","",F7/D7)</f>
        <v>0.65714285714285714</v>
      </c>
      <c r="H7" s="12">
        <v>2.5</v>
      </c>
      <c r="I7" s="13">
        <f>IF(H7="","",H7/F7)</f>
        <v>2.1739130434782608E-2</v>
      </c>
      <c r="J7" s="11" t="s">
        <v>28</v>
      </c>
      <c r="K7" s="15" t="s">
        <v>138</v>
      </c>
      <c r="L7" s="15" t="s">
        <v>110</v>
      </c>
    </row>
    <row r="8" spans="1:12">
      <c r="A8" s="21" t="s">
        <v>29</v>
      </c>
      <c r="B8" s="22" t="s">
        <v>30</v>
      </c>
      <c r="C8" s="23">
        <v>38657</v>
      </c>
      <c r="D8" s="32">
        <v>64.5</v>
      </c>
      <c r="E8" s="32">
        <v>29.5</v>
      </c>
      <c r="F8" s="32">
        <v>35</v>
      </c>
      <c r="G8" s="13">
        <f>IF(D8="","",F8/D8)</f>
        <v>0.54263565891472865</v>
      </c>
      <c r="H8" s="12"/>
      <c r="I8" s="13" t="str">
        <f>IF(H8="","",H8/F8)</f>
        <v/>
      </c>
      <c r="J8" s="11"/>
      <c r="K8" s="15" t="s">
        <v>138</v>
      </c>
      <c r="L8" s="15"/>
    </row>
    <row r="9" spans="1:12">
      <c r="A9" s="21" t="s">
        <v>31</v>
      </c>
      <c r="B9" s="24" t="s">
        <v>32</v>
      </c>
      <c r="C9" s="25">
        <v>38838</v>
      </c>
      <c r="D9" s="32">
        <v>69</v>
      </c>
      <c r="E9" s="32">
        <v>29</v>
      </c>
      <c r="F9" s="32">
        <v>40</v>
      </c>
      <c r="G9" s="13">
        <f>IF(D9="","",F9/D9)</f>
        <v>0.57971014492753625</v>
      </c>
      <c r="H9" s="12">
        <v>0</v>
      </c>
      <c r="I9" s="13">
        <f>IF(H9="","",H9/F9)</f>
        <v>0</v>
      </c>
      <c r="J9" s="11"/>
      <c r="K9" s="15" t="s">
        <v>112</v>
      </c>
      <c r="L9" s="15" t="s">
        <v>116</v>
      </c>
    </row>
    <row r="10" spans="1:12">
      <c r="A10" s="21" t="s">
        <v>5</v>
      </c>
      <c r="B10" s="11" t="s">
        <v>80</v>
      </c>
      <c r="C10" s="14">
        <v>38838</v>
      </c>
      <c r="D10" s="32">
        <v>250</v>
      </c>
      <c r="E10" s="32">
        <v>150</v>
      </c>
      <c r="F10" s="32">
        <v>100</v>
      </c>
      <c r="G10" s="13">
        <f>IF(D10="","",F10/D10)</f>
        <v>0.4</v>
      </c>
      <c r="H10" s="12">
        <v>40</v>
      </c>
      <c r="I10" s="13">
        <f>IF(H10="","",H10/F10)</f>
        <v>0.4</v>
      </c>
      <c r="J10" s="11" t="s">
        <v>77</v>
      </c>
      <c r="K10" s="15" t="s">
        <v>112</v>
      </c>
      <c r="L10" s="15" t="s">
        <v>108</v>
      </c>
    </row>
    <row r="11" spans="1:12">
      <c r="A11" s="22" t="s">
        <v>33</v>
      </c>
      <c r="B11" s="24" t="s">
        <v>34</v>
      </c>
      <c r="C11" s="25">
        <v>38930</v>
      </c>
      <c r="D11" s="47">
        <v>122</v>
      </c>
      <c r="E11" s="47">
        <v>23</v>
      </c>
      <c r="F11" s="47">
        <v>99</v>
      </c>
      <c r="G11" s="48">
        <f>IF(D11="","",F11/D11)</f>
        <v>0.81147540983606559</v>
      </c>
      <c r="H11" s="49">
        <v>10</v>
      </c>
      <c r="I11" s="48">
        <f>IF(H11="","",H11/F11)</f>
        <v>0.10101010101010101</v>
      </c>
      <c r="J11" s="24"/>
      <c r="K11" s="50" t="s">
        <v>138</v>
      </c>
      <c r="L11" s="50" t="s">
        <v>117</v>
      </c>
    </row>
    <row r="12" spans="1:12">
      <c r="A12" s="22" t="s">
        <v>0</v>
      </c>
      <c r="B12" s="24" t="s">
        <v>64</v>
      </c>
      <c r="C12" s="25">
        <v>38961</v>
      </c>
      <c r="D12" s="47">
        <v>380</v>
      </c>
      <c r="E12" s="47">
        <v>290</v>
      </c>
      <c r="F12" s="47">
        <v>90</v>
      </c>
      <c r="G12" s="48">
        <f>IF(D12="","",F12/D12)</f>
        <v>0.23684210526315788</v>
      </c>
      <c r="H12" s="49">
        <v>0</v>
      </c>
      <c r="I12" s="48">
        <f>IF(H12="","",H12/F12)</f>
        <v>0</v>
      </c>
      <c r="J12" s="24"/>
      <c r="K12" s="50" t="s">
        <v>113</v>
      </c>
      <c r="L12" s="50" t="s">
        <v>123</v>
      </c>
    </row>
    <row r="13" spans="1:12">
      <c r="A13" s="22" t="s">
        <v>37</v>
      </c>
      <c r="B13" s="24" t="s">
        <v>38</v>
      </c>
      <c r="C13" s="25">
        <v>38991</v>
      </c>
      <c r="D13" s="47">
        <v>115</v>
      </c>
      <c r="E13" s="47">
        <v>20</v>
      </c>
      <c r="F13" s="47">
        <v>95</v>
      </c>
      <c r="G13" s="48">
        <f>IF(D13="","",F13/D13)</f>
        <v>0.82608695652173914</v>
      </c>
      <c r="H13" s="49">
        <v>0</v>
      </c>
      <c r="I13" s="48">
        <f>IF(H13="","",H13/F13)</f>
        <v>0</v>
      </c>
      <c r="J13" s="24"/>
      <c r="K13" s="50" t="s">
        <v>112</v>
      </c>
      <c r="L13" s="50" t="s">
        <v>128</v>
      </c>
    </row>
    <row r="14" spans="1:12">
      <c r="A14" s="22" t="s">
        <v>39</v>
      </c>
      <c r="B14" s="24" t="s">
        <v>40</v>
      </c>
      <c r="C14" s="25">
        <v>39022</v>
      </c>
      <c r="D14" s="47">
        <v>235</v>
      </c>
      <c r="E14" s="47">
        <v>110</v>
      </c>
      <c r="F14" s="47">
        <v>125</v>
      </c>
      <c r="G14" s="48">
        <f>IF(D14="","",F14/D14)</f>
        <v>0.53191489361702127</v>
      </c>
      <c r="H14" s="49"/>
      <c r="I14" s="48"/>
      <c r="J14" s="24"/>
      <c r="K14" s="50"/>
      <c r="L14" s="50" t="s">
        <v>118</v>
      </c>
    </row>
    <row r="15" spans="1:12">
      <c r="A15" s="24" t="s">
        <v>78</v>
      </c>
      <c r="B15" s="24" t="s">
        <v>79</v>
      </c>
      <c r="C15" s="25">
        <v>39022</v>
      </c>
      <c r="D15" s="47">
        <v>100</v>
      </c>
      <c r="E15" s="47">
        <v>55</v>
      </c>
      <c r="F15" s="47">
        <v>45</v>
      </c>
      <c r="G15" s="48">
        <f>IF(D15="","",F15/D15)</f>
        <v>0.45</v>
      </c>
      <c r="H15" s="49">
        <v>0</v>
      </c>
      <c r="I15" s="48">
        <f>IF(H15="","",H15/F15)</f>
        <v>0</v>
      </c>
      <c r="J15" s="24" t="s">
        <v>43</v>
      </c>
      <c r="K15" s="50" t="s">
        <v>138</v>
      </c>
      <c r="L15" s="50" t="s">
        <v>103</v>
      </c>
    </row>
    <row r="16" spans="1:12">
      <c r="A16" s="22" t="s">
        <v>35</v>
      </c>
      <c r="B16" s="24" t="s">
        <v>36</v>
      </c>
      <c r="C16" s="25">
        <v>39083</v>
      </c>
      <c r="D16" s="47">
        <v>120</v>
      </c>
      <c r="E16" s="47">
        <v>40</v>
      </c>
      <c r="F16" s="47">
        <v>80</v>
      </c>
      <c r="G16" s="48">
        <f>IF(D16="","",F16/D16)</f>
        <v>0.66666666666666663</v>
      </c>
      <c r="H16" s="49">
        <v>40</v>
      </c>
      <c r="I16" s="48">
        <f>IF(H16="","",H16/F16)</f>
        <v>0.5</v>
      </c>
      <c r="J16" s="24"/>
      <c r="K16" s="50" t="s">
        <v>138</v>
      </c>
      <c r="L16" s="50" t="s">
        <v>104</v>
      </c>
    </row>
    <row r="17" spans="1:12">
      <c r="A17" s="22" t="s">
        <v>7</v>
      </c>
      <c r="B17" s="24" t="s">
        <v>26</v>
      </c>
      <c r="C17" s="25">
        <v>39295</v>
      </c>
      <c r="D17" s="47">
        <v>299</v>
      </c>
      <c r="E17" s="47">
        <v>45</v>
      </c>
      <c r="F17" s="47">
        <v>254</v>
      </c>
      <c r="G17" s="48">
        <f>IF(D17="","",F17/D17)</f>
        <v>0.84949832775919731</v>
      </c>
      <c r="H17" s="49">
        <v>254</v>
      </c>
      <c r="I17" s="48">
        <f>IF(H17="","",H17/F17)</f>
        <v>1</v>
      </c>
      <c r="J17" s="24" t="s">
        <v>43</v>
      </c>
      <c r="K17" s="50" t="s">
        <v>138</v>
      </c>
      <c r="L17" s="50" t="s">
        <v>105</v>
      </c>
    </row>
    <row r="18" spans="1:12">
      <c r="A18" s="22" t="s">
        <v>49</v>
      </c>
      <c r="B18" s="24" t="s">
        <v>50</v>
      </c>
      <c r="C18" s="26">
        <v>39356</v>
      </c>
      <c r="D18" s="47">
        <v>102</v>
      </c>
      <c r="E18" s="47">
        <v>42</v>
      </c>
      <c r="F18" s="47">
        <v>60</v>
      </c>
      <c r="G18" s="48">
        <f>IF(D18="","",F18/D18)</f>
        <v>0.58823529411764708</v>
      </c>
      <c r="H18" s="49">
        <v>0</v>
      </c>
      <c r="I18" s="48">
        <f>IF(H18="","",H18/F18)</f>
        <v>0</v>
      </c>
      <c r="J18" s="24"/>
      <c r="K18" s="50" t="s">
        <v>138</v>
      </c>
      <c r="L18" s="50" t="s">
        <v>119</v>
      </c>
    </row>
    <row r="19" spans="1:12">
      <c r="A19" s="22" t="s">
        <v>41</v>
      </c>
      <c r="B19" s="24" t="s">
        <v>42</v>
      </c>
      <c r="C19" s="26">
        <v>39356</v>
      </c>
      <c r="D19" s="47">
        <v>347</v>
      </c>
      <c r="E19" s="47">
        <v>4.7</v>
      </c>
      <c r="F19" s="47">
        <v>342.3</v>
      </c>
      <c r="G19" s="48">
        <f>IF(D19="","",F19/D19)</f>
        <v>0.98645533141210373</v>
      </c>
      <c r="H19" s="49">
        <v>0</v>
      </c>
      <c r="I19" s="48">
        <f>IF(H19="","",H19/F19)</f>
        <v>0</v>
      </c>
      <c r="J19" s="24"/>
      <c r="K19" s="50" t="s">
        <v>112</v>
      </c>
      <c r="L19" s="50" t="s">
        <v>129</v>
      </c>
    </row>
    <row r="20" spans="1:12">
      <c r="A20" s="22" t="s">
        <v>6</v>
      </c>
      <c r="B20" s="24" t="s">
        <v>76</v>
      </c>
      <c r="C20" s="25">
        <v>39387</v>
      </c>
      <c r="D20" s="47">
        <v>537</v>
      </c>
      <c r="E20" s="47">
        <v>387</v>
      </c>
      <c r="F20" s="47">
        <v>150</v>
      </c>
      <c r="G20" s="48">
        <f>IF(D20="","",F20/D20)</f>
        <v>0.27932960893854747</v>
      </c>
      <c r="H20" s="49">
        <v>125</v>
      </c>
      <c r="I20" s="48">
        <f>IF(H20="","",H20/F20)</f>
        <v>0.83333333333333337</v>
      </c>
      <c r="J20" s="24" t="s">
        <v>77</v>
      </c>
      <c r="K20" s="50" t="s">
        <v>138</v>
      </c>
      <c r="L20" s="50"/>
    </row>
    <row r="21" spans="1:12">
      <c r="A21" s="24" t="s">
        <v>19</v>
      </c>
      <c r="B21" s="24" t="s">
        <v>13</v>
      </c>
      <c r="C21" s="25">
        <v>39417</v>
      </c>
      <c r="D21" s="47">
        <v>500</v>
      </c>
      <c r="E21" s="47">
        <v>300</v>
      </c>
      <c r="F21" s="47">
        <v>200</v>
      </c>
      <c r="G21" s="48">
        <f>IF(D21="","",F21/D21)</f>
        <v>0.4</v>
      </c>
      <c r="H21" s="49">
        <v>200</v>
      </c>
      <c r="I21" s="48">
        <f>IF(H21="","",H21/F21)</f>
        <v>1</v>
      </c>
      <c r="J21" s="24"/>
      <c r="K21" s="50" t="s">
        <v>138</v>
      </c>
      <c r="L21" s="50" t="s">
        <v>142</v>
      </c>
    </row>
    <row r="22" spans="1:12">
      <c r="A22" s="24" t="s">
        <v>90</v>
      </c>
      <c r="B22" s="24" t="s">
        <v>91</v>
      </c>
      <c r="C22" s="25">
        <v>39479</v>
      </c>
      <c r="D22" s="47">
        <v>75</v>
      </c>
      <c r="E22" s="47">
        <v>37</v>
      </c>
      <c r="F22" s="47">
        <v>38</v>
      </c>
      <c r="G22" s="48">
        <f>IF(D22="","",F22/D22)</f>
        <v>0.50666666666666671</v>
      </c>
      <c r="H22" s="49">
        <v>0</v>
      </c>
      <c r="I22" s="48">
        <f>IF(H22="","",H22/F22)</f>
        <v>0</v>
      </c>
      <c r="J22" s="24" t="s">
        <v>77</v>
      </c>
      <c r="K22" s="50" t="s">
        <v>112</v>
      </c>
      <c r="L22" s="50" t="s">
        <v>98</v>
      </c>
    </row>
    <row r="23" spans="1:12">
      <c r="A23" s="24" t="s">
        <v>18</v>
      </c>
      <c r="B23" s="24" t="s">
        <v>13</v>
      </c>
      <c r="C23" s="25">
        <v>39508</v>
      </c>
      <c r="D23" s="47"/>
      <c r="E23" s="47"/>
      <c r="F23" s="47"/>
      <c r="G23" s="48">
        <v>0.55000000000000004</v>
      </c>
      <c r="H23" s="49">
        <v>0</v>
      </c>
      <c r="I23" s="48">
        <v>0</v>
      </c>
      <c r="J23" s="24"/>
      <c r="K23" s="50" t="s">
        <v>112</v>
      </c>
      <c r="L23" s="50" t="s">
        <v>92</v>
      </c>
    </row>
    <row r="24" spans="1:12">
      <c r="A24" s="24" t="s">
        <v>21</v>
      </c>
      <c r="B24" s="24" t="s">
        <v>89</v>
      </c>
      <c r="C24" s="25">
        <v>39600</v>
      </c>
      <c r="D24" s="47">
        <v>515</v>
      </c>
      <c r="E24" s="47">
        <v>25</v>
      </c>
      <c r="F24" s="47">
        <v>490</v>
      </c>
      <c r="G24" s="48">
        <f>IF(D24="","",F24/D24)</f>
        <v>0.95145631067961167</v>
      </c>
      <c r="H24" s="49"/>
      <c r="I24" s="48" t="str">
        <f>IF(H24="","",H24/F24)</f>
        <v/>
      </c>
      <c r="J24" s="24" t="s">
        <v>77</v>
      </c>
      <c r="K24" s="50" t="s">
        <v>138</v>
      </c>
      <c r="L24" s="50" t="s">
        <v>127</v>
      </c>
    </row>
    <row r="25" spans="1:12">
      <c r="A25" s="22" t="s">
        <v>46</v>
      </c>
      <c r="B25" s="24" t="s">
        <v>17</v>
      </c>
      <c r="C25" s="26">
        <v>39600</v>
      </c>
      <c r="D25" s="47">
        <v>400</v>
      </c>
      <c r="E25" s="47">
        <v>100</v>
      </c>
      <c r="F25" s="47">
        <v>300</v>
      </c>
      <c r="G25" s="48">
        <f>IF(D25="","",F25/D25)</f>
        <v>0.75</v>
      </c>
      <c r="H25" s="49">
        <v>0</v>
      </c>
      <c r="I25" s="48">
        <f>IF(H25="","",H25/F25)</f>
        <v>0</v>
      </c>
      <c r="J25" s="24"/>
      <c r="K25" s="50" t="s">
        <v>112</v>
      </c>
      <c r="L25" s="50" t="s">
        <v>102</v>
      </c>
    </row>
    <row r="26" spans="1:12">
      <c r="A26" s="22" t="s">
        <v>51</v>
      </c>
      <c r="B26" s="24" t="s">
        <v>52</v>
      </c>
      <c r="C26" s="26">
        <v>39661</v>
      </c>
      <c r="D26" s="47">
        <v>66.2</v>
      </c>
      <c r="E26" s="47">
        <v>11</v>
      </c>
      <c r="F26" s="47">
        <v>55.2</v>
      </c>
      <c r="G26" s="48">
        <f>IF(D26="","",F26/D26)</f>
        <v>0.83383685800604235</v>
      </c>
      <c r="H26" s="49"/>
      <c r="I26" s="48" t="str">
        <f>IF(H26="","",H26/F26)</f>
        <v/>
      </c>
      <c r="J26" s="24"/>
      <c r="K26" s="50" t="s">
        <v>138</v>
      </c>
      <c r="L26" s="50" t="s">
        <v>120</v>
      </c>
    </row>
    <row r="27" spans="1:12">
      <c r="A27" s="22" t="s">
        <v>47</v>
      </c>
      <c r="B27" s="24" t="s">
        <v>48</v>
      </c>
      <c r="C27" s="26">
        <v>39783</v>
      </c>
      <c r="D27" s="47">
        <v>150</v>
      </c>
      <c r="E27" s="47">
        <v>30</v>
      </c>
      <c r="F27" s="47">
        <v>120</v>
      </c>
      <c r="G27" s="48">
        <f>IF(D27="","",F27/D27)</f>
        <v>0.8</v>
      </c>
      <c r="H27" s="49"/>
      <c r="I27" s="48" t="str">
        <f>IF(H27="","",H27/F27)</f>
        <v/>
      </c>
      <c r="J27" s="24" t="s">
        <v>77</v>
      </c>
      <c r="K27" s="50" t="s">
        <v>138</v>
      </c>
      <c r="L27" s="50"/>
    </row>
    <row r="28" spans="1:12">
      <c r="A28" s="22" t="s">
        <v>53</v>
      </c>
      <c r="B28" s="24" t="s">
        <v>54</v>
      </c>
      <c r="C28" s="26">
        <v>39814</v>
      </c>
      <c r="D28" s="47">
        <v>350</v>
      </c>
      <c r="E28" s="47">
        <v>100</v>
      </c>
      <c r="F28" s="47">
        <v>250</v>
      </c>
      <c r="G28" s="48">
        <f>IF(D28="","",F28/D28)</f>
        <v>0.7142857142857143</v>
      </c>
      <c r="H28" s="49">
        <v>250</v>
      </c>
      <c r="I28" s="48">
        <f>IF(H28="","",H28/F28)</f>
        <v>1</v>
      </c>
      <c r="J28" s="24" t="s">
        <v>77</v>
      </c>
      <c r="K28" s="50" t="s">
        <v>138</v>
      </c>
      <c r="L28" s="50" t="s">
        <v>106</v>
      </c>
    </row>
    <row r="29" spans="1:12">
      <c r="A29" s="22" t="s">
        <v>44</v>
      </c>
      <c r="B29" s="24" t="s">
        <v>45</v>
      </c>
      <c r="C29" s="26">
        <v>39814</v>
      </c>
      <c r="D29" s="47">
        <v>137.6</v>
      </c>
      <c r="E29" s="47">
        <v>42</v>
      </c>
      <c r="F29" s="47">
        <v>95.6</v>
      </c>
      <c r="G29" s="48">
        <f>IF(D29="","",F29/D29)</f>
        <v>0.69476744186046513</v>
      </c>
      <c r="H29" s="49">
        <v>0</v>
      </c>
      <c r="I29" s="48">
        <f>IF(H29="","",H29/F29)</f>
        <v>0</v>
      </c>
      <c r="J29" s="24"/>
      <c r="K29" s="50" t="s">
        <v>138</v>
      </c>
      <c r="L29" s="50" t="s">
        <v>121</v>
      </c>
    </row>
    <row r="30" spans="1:12">
      <c r="A30" s="22" t="s">
        <v>61</v>
      </c>
      <c r="B30" s="24" t="s">
        <v>62</v>
      </c>
      <c r="C30" s="26">
        <v>39873</v>
      </c>
      <c r="D30" s="47">
        <v>376.8</v>
      </c>
      <c r="E30" s="47">
        <v>100</v>
      </c>
      <c r="F30" s="47">
        <v>276.8</v>
      </c>
      <c r="G30" s="48">
        <f>IF(D30="","",F30/D30)</f>
        <v>0.73460721868365186</v>
      </c>
      <c r="H30" s="49"/>
      <c r="I30" s="48" t="str">
        <f>IF(H30="","",H30/F30)</f>
        <v/>
      </c>
      <c r="J30" s="24" t="s">
        <v>43</v>
      </c>
      <c r="K30" s="50" t="s">
        <v>138</v>
      </c>
      <c r="L30" s="50"/>
    </row>
    <row r="31" spans="1:12">
      <c r="A31" s="51" t="s">
        <v>133</v>
      </c>
      <c r="B31" s="51" t="s">
        <v>134</v>
      </c>
      <c r="C31" s="52">
        <v>39891</v>
      </c>
      <c r="D31" s="47">
        <v>900</v>
      </c>
      <c r="E31" s="47">
        <v>600</v>
      </c>
      <c r="F31" s="47">
        <f>D31-E31</f>
        <v>300</v>
      </c>
      <c r="G31" s="53">
        <f>F31/D31</f>
        <v>0.33333333333333331</v>
      </c>
      <c r="H31" s="54">
        <v>300</v>
      </c>
      <c r="I31" s="48">
        <f>IF(H31="","",H31/F31)</f>
        <v>1</v>
      </c>
      <c r="J31" s="53">
        <f>IF(D31="","",F31/D31)</f>
        <v>0.33333333333333331</v>
      </c>
      <c r="K31" s="50" t="s">
        <v>138</v>
      </c>
      <c r="L31" s="55" t="s">
        <v>135</v>
      </c>
    </row>
    <row r="32" spans="1:12">
      <c r="A32" s="22" t="s">
        <v>8</v>
      </c>
      <c r="B32" s="24" t="s">
        <v>20</v>
      </c>
      <c r="C32" s="25">
        <v>39904</v>
      </c>
      <c r="D32" s="47">
        <v>500</v>
      </c>
      <c r="E32" s="47">
        <v>350</v>
      </c>
      <c r="F32" s="47">
        <v>150</v>
      </c>
      <c r="G32" s="48">
        <f>IF(D32="","",F32/D32)</f>
        <v>0.3</v>
      </c>
      <c r="H32" s="49">
        <v>150</v>
      </c>
      <c r="I32" s="48">
        <f>IF(H32="","",H32/F32)</f>
        <v>1</v>
      </c>
      <c r="J32" s="24" t="s">
        <v>43</v>
      </c>
      <c r="K32" s="50" t="s">
        <v>113</v>
      </c>
      <c r="L32" s="50" t="s">
        <v>96</v>
      </c>
    </row>
    <row r="33" spans="1:12">
      <c r="A33" s="22" t="s">
        <v>11</v>
      </c>
      <c r="B33" s="24" t="s">
        <v>63</v>
      </c>
      <c r="C33" s="26">
        <v>40057</v>
      </c>
      <c r="D33" s="47">
        <v>589</v>
      </c>
      <c r="E33" s="47">
        <v>150</v>
      </c>
      <c r="F33" s="47">
        <v>439</v>
      </c>
      <c r="G33" s="48">
        <f>IF(D33="","",F33/D33)</f>
        <v>0.74533106960950768</v>
      </c>
      <c r="H33" s="49"/>
      <c r="I33" s="48" t="str">
        <f>IF(H33="","",H33/F33)</f>
        <v/>
      </c>
      <c r="J33" s="24"/>
      <c r="K33" s="50" t="s">
        <v>138</v>
      </c>
      <c r="L33" s="50"/>
    </row>
    <row r="34" spans="1:12">
      <c r="A34" s="21" t="s">
        <v>57</v>
      </c>
      <c r="B34" s="24" t="s">
        <v>58</v>
      </c>
      <c r="C34" s="26">
        <v>40087</v>
      </c>
      <c r="D34" s="32">
        <v>538</v>
      </c>
      <c r="E34" s="32">
        <v>131.5</v>
      </c>
      <c r="F34" s="32">
        <v>406.5</v>
      </c>
      <c r="G34" s="13">
        <f>IF(D34="","",F34/D34)</f>
        <v>0.75557620817843862</v>
      </c>
      <c r="H34" s="12"/>
      <c r="I34" s="13" t="str">
        <f>IF(H34="","",H34/F34)</f>
        <v/>
      </c>
      <c r="J34" s="11"/>
      <c r="K34" s="15" t="s">
        <v>138</v>
      </c>
      <c r="L34" s="15"/>
    </row>
    <row r="35" spans="1:12">
      <c r="A35" s="21" t="s">
        <v>59</v>
      </c>
      <c r="B35" s="24" t="s">
        <v>60</v>
      </c>
      <c r="C35" s="26">
        <v>40087</v>
      </c>
      <c r="D35" s="32">
        <v>58.5</v>
      </c>
      <c r="E35" s="32">
        <v>15</v>
      </c>
      <c r="F35" s="32">
        <v>43.5</v>
      </c>
      <c r="G35" s="13">
        <f>IF(D35="","",F35/D35)</f>
        <v>0.74358974358974361</v>
      </c>
      <c r="H35" s="12">
        <v>7.5</v>
      </c>
      <c r="I35" s="13">
        <f>IF(H35="","",H35/F35)</f>
        <v>0.17241379310344829</v>
      </c>
      <c r="J35" s="11"/>
      <c r="K35" s="15" t="s">
        <v>138</v>
      </c>
      <c r="L35" s="15" t="s">
        <v>122</v>
      </c>
    </row>
    <row r="36" spans="1:12">
      <c r="A36" s="21" t="s">
        <v>9</v>
      </c>
      <c r="B36" s="24" t="s">
        <v>55</v>
      </c>
      <c r="C36" s="26">
        <v>40087</v>
      </c>
      <c r="D36" s="32">
        <v>851</v>
      </c>
      <c r="E36" s="32">
        <v>276</v>
      </c>
      <c r="F36" s="32">
        <v>575</v>
      </c>
      <c r="G36" s="13">
        <f>IF(D36="","",F36/D36)</f>
        <v>0.67567567567567566</v>
      </c>
      <c r="H36" s="12">
        <v>40</v>
      </c>
      <c r="I36" s="13">
        <f>IF(H36="","",H36/F36)</f>
        <v>6.9565217391304349E-2</v>
      </c>
      <c r="J36" s="11" t="s">
        <v>43</v>
      </c>
      <c r="K36" s="15" t="s">
        <v>138</v>
      </c>
      <c r="L36" s="15" t="s">
        <v>114</v>
      </c>
    </row>
    <row r="37" spans="1:12">
      <c r="A37" s="21" t="s">
        <v>56</v>
      </c>
      <c r="B37" s="24" t="s">
        <v>42</v>
      </c>
      <c r="C37" s="26">
        <v>40148</v>
      </c>
      <c r="D37" s="32">
        <v>402.5</v>
      </c>
      <c r="E37" s="32">
        <v>92.5</v>
      </c>
      <c r="F37" s="32">
        <v>310</v>
      </c>
      <c r="G37" s="13">
        <f>IF(D37="","",F37/D37)</f>
        <v>0.77018633540372672</v>
      </c>
      <c r="H37" s="12">
        <v>20</v>
      </c>
      <c r="I37" s="13">
        <f>IF(H37="","",H37/F37)</f>
        <v>6.4516129032258063E-2</v>
      </c>
      <c r="J37" s="11" t="s">
        <v>43</v>
      </c>
      <c r="K37" s="15" t="s">
        <v>138</v>
      </c>
      <c r="L37" s="15" t="s">
        <v>115</v>
      </c>
    </row>
    <row r="38" spans="1:12">
      <c r="A38" s="21" t="s">
        <v>1</v>
      </c>
      <c r="B38" s="24" t="s">
        <v>17</v>
      </c>
      <c r="C38" s="26">
        <v>40148</v>
      </c>
      <c r="D38" s="32">
        <v>620</v>
      </c>
      <c r="E38" s="32">
        <v>120</v>
      </c>
      <c r="F38" s="32">
        <v>500</v>
      </c>
      <c r="G38" s="13">
        <f>IF(D38="","",F38/D38)</f>
        <v>0.80645161290322576</v>
      </c>
      <c r="H38" s="12"/>
      <c r="I38" s="13" t="str">
        <f>IF(H38="","",H38/F38)</f>
        <v/>
      </c>
      <c r="J38" s="11" t="s">
        <v>75</v>
      </c>
      <c r="K38" s="15" t="s">
        <v>138</v>
      </c>
      <c r="L38" s="15"/>
    </row>
    <row r="39" spans="1:12">
      <c r="A39" s="21" t="s">
        <v>10</v>
      </c>
      <c r="B39" s="11" t="s">
        <v>24</v>
      </c>
      <c r="C39" s="14">
        <v>40148</v>
      </c>
      <c r="D39" s="32">
        <v>640</v>
      </c>
      <c r="E39" s="32">
        <v>340</v>
      </c>
      <c r="F39" s="32">
        <v>300</v>
      </c>
      <c r="G39" s="13">
        <f>IF(D39="","",F39/D39)</f>
        <v>0.46875</v>
      </c>
      <c r="H39" s="12">
        <v>180</v>
      </c>
      <c r="I39" s="13">
        <f>IF(H39="","",H39/F39)</f>
        <v>0.6</v>
      </c>
      <c r="J39" s="11" t="s">
        <v>88</v>
      </c>
      <c r="K39" s="15" t="s">
        <v>138</v>
      </c>
      <c r="L39" s="15" t="s">
        <v>107</v>
      </c>
    </row>
    <row r="40" spans="1:12">
      <c r="A40" s="78"/>
      <c r="B40" s="38"/>
      <c r="C40" s="40"/>
      <c r="D40" s="42"/>
      <c r="E40" s="42"/>
      <c r="F40" s="42"/>
      <c r="G40" s="44"/>
      <c r="H40" s="45"/>
      <c r="I40" s="44"/>
      <c r="J40" s="38"/>
      <c r="K40" s="46"/>
      <c r="L40" s="46"/>
    </row>
    <row r="41" spans="1:12">
      <c r="A41" s="33"/>
      <c r="B41" s="62" t="s">
        <v>141</v>
      </c>
      <c r="C41" s="63">
        <f>COUNT(C5:C39)</f>
        <v>35</v>
      </c>
      <c r="D41" s="64">
        <f>SUM(D5:D39)</f>
        <v>11312.1</v>
      </c>
      <c r="E41" s="64">
        <f t="shared" ref="E41:F41" si="0">SUM(E5:E39)</f>
        <v>4280.2</v>
      </c>
      <c r="F41" s="64">
        <f>SUM(F5:F39)</f>
        <v>7031.9</v>
      </c>
      <c r="G41" s="65">
        <f>F41/D41</f>
        <v>0.62162640004950442</v>
      </c>
      <c r="H41" s="66">
        <f>SUM(H5:H39)</f>
        <v>1659</v>
      </c>
      <c r="I41" s="67">
        <f>H41/F41</f>
        <v>0.23592485672435615</v>
      </c>
      <c r="J41" s="33"/>
    </row>
    <row r="42" spans="1:12">
      <c r="H42" s="4"/>
    </row>
    <row r="43" spans="1:12">
      <c r="L43" s="4"/>
    </row>
    <row r="44" spans="1:12">
      <c r="I44" s="28"/>
    </row>
    <row r="45" spans="1:12">
      <c r="F45" s="68"/>
      <c r="I45" s="28"/>
      <c r="L45" s="1"/>
    </row>
  </sheetData>
  <autoFilter ref="A4:L39">
    <sortState ref="A5:L55">
      <sortCondition ref="C4:C55"/>
    </sortState>
  </autoFilter>
  <sortState ref="A5:L53">
    <sortCondition ref="C5:C53"/>
  </sortState>
  <phoneticPr fontId="11" type="noConversion"/>
  <pageMargins left="0.7" right="0.7" top="0.75" bottom="0.75" header="0.3" footer="0.3"/>
  <pageSetup scale="51" orientation="landscape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9"/>
  <sheetViews>
    <sheetView zoomScale="75" zoomScaleNormal="75" zoomScalePageLayoutView="75" workbookViewId="0">
      <selection activeCell="E36" sqref="E36"/>
    </sheetView>
  </sheetViews>
  <sheetFormatPr baseColWidth="10" defaultColWidth="8.83203125" defaultRowHeight="15" x14ac:dyDescent="0"/>
  <cols>
    <col min="1" max="1" width="28.5" style="1" customWidth="1"/>
    <col min="2" max="2" width="23.5" style="1" customWidth="1"/>
    <col min="3" max="3" width="10" style="2" customWidth="1"/>
    <col min="4" max="4" width="12.1640625" style="30" customWidth="1"/>
    <col min="5" max="5" width="9.83203125" style="30" customWidth="1"/>
    <col min="6" max="6" width="13" style="30" customWidth="1"/>
    <col min="7" max="7" width="14.5" style="4" customWidth="1"/>
    <col min="8" max="8" width="12.83203125" style="3" customWidth="1"/>
    <col min="9" max="9" width="13.83203125" style="4" customWidth="1"/>
    <col min="10" max="10" width="13.6640625" style="1" hidden="1" customWidth="1"/>
    <col min="11" max="11" width="12.6640625" style="16" customWidth="1"/>
    <col min="12" max="12" width="71.83203125" style="16" customWidth="1"/>
    <col min="13" max="14" width="8.83203125" style="1"/>
    <col min="15" max="15" width="15.5" style="1" customWidth="1"/>
    <col min="16" max="16" width="25.33203125" style="1" customWidth="1"/>
    <col min="17" max="16384" width="8.83203125" style="1"/>
  </cols>
  <sheetData>
    <row r="1" spans="1:12">
      <c r="A1" s="19" t="s">
        <v>143</v>
      </c>
      <c r="B1" s="6"/>
      <c r="C1" s="9"/>
      <c r="D1" s="29"/>
      <c r="E1" s="29"/>
      <c r="F1" s="29"/>
      <c r="G1" s="5"/>
      <c r="H1" s="7"/>
      <c r="I1" s="5"/>
      <c r="J1" s="6"/>
      <c r="K1" s="8"/>
      <c r="L1" s="61" t="s">
        <v>140</v>
      </c>
    </row>
    <row r="2" spans="1:12">
      <c r="A2" s="19" t="s">
        <v>100</v>
      </c>
      <c r="B2" s="6"/>
      <c r="C2" s="9"/>
      <c r="D2" s="29"/>
      <c r="E2" s="29"/>
      <c r="F2" s="29"/>
      <c r="G2" s="5"/>
      <c r="H2" s="7"/>
      <c r="I2" s="5"/>
      <c r="J2" s="6"/>
      <c r="K2" s="8"/>
      <c r="L2" s="27"/>
    </row>
    <row r="3" spans="1:12">
      <c r="A3" s="20" t="s">
        <v>139</v>
      </c>
      <c r="B3" s="6"/>
      <c r="C3" s="9"/>
      <c r="D3" s="29"/>
      <c r="E3" s="29"/>
      <c r="F3" s="29"/>
      <c r="G3" s="5"/>
      <c r="H3" s="7"/>
      <c r="I3" s="5"/>
      <c r="J3" s="6"/>
      <c r="K3" s="8"/>
      <c r="L3" s="8"/>
    </row>
    <row r="4" spans="1:12" s="10" customFormat="1" ht="76" customHeight="1" thickBot="1">
      <c r="A4" s="56" t="s">
        <v>87</v>
      </c>
      <c r="B4" s="56" t="s">
        <v>86</v>
      </c>
      <c r="C4" s="57" t="s">
        <v>22</v>
      </c>
      <c r="D4" s="31" t="s">
        <v>95</v>
      </c>
      <c r="E4" s="31" t="s">
        <v>94</v>
      </c>
      <c r="F4" s="31" t="s">
        <v>93</v>
      </c>
      <c r="G4" s="58" t="s">
        <v>130</v>
      </c>
      <c r="H4" s="59" t="s">
        <v>131</v>
      </c>
      <c r="I4" s="58" t="s">
        <v>132</v>
      </c>
      <c r="J4" s="56" t="s">
        <v>27</v>
      </c>
      <c r="K4" s="60" t="s">
        <v>111</v>
      </c>
      <c r="L4" s="17" t="s">
        <v>23</v>
      </c>
    </row>
    <row r="5" spans="1:12">
      <c r="A5" s="69" t="s">
        <v>66</v>
      </c>
      <c r="B5" s="70" t="s">
        <v>60</v>
      </c>
      <c r="C5" s="71">
        <v>40210</v>
      </c>
      <c r="D5" s="72">
        <v>97</v>
      </c>
      <c r="E5" s="72">
        <v>18</v>
      </c>
      <c r="F5" s="72">
        <v>79</v>
      </c>
      <c r="G5" s="73">
        <f>IF(D5="","",F5/D5)</f>
        <v>0.81443298969072164</v>
      </c>
      <c r="H5" s="74">
        <v>11</v>
      </c>
      <c r="I5" s="73">
        <f>IF(H5="","",H5/F5)</f>
        <v>0.13924050632911392</v>
      </c>
      <c r="J5" s="70"/>
      <c r="K5" s="75" t="s">
        <v>138</v>
      </c>
      <c r="L5" s="75" t="s">
        <v>109</v>
      </c>
    </row>
    <row r="6" spans="1:12">
      <c r="A6" s="69" t="s">
        <v>69</v>
      </c>
      <c r="B6" s="70" t="s">
        <v>58</v>
      </c>
      <c r="C6" s="71">
        <v>40330</v>
      </c>
      <c r="D6" s="72">
        <v>560</v>
      </c>
      <c r="E6" s="72">
        <v>75</v>
      </c>
      <c r="F6" s="72">
        <v>485</v>
      </c>
      <c r="G6" s="73">
        <f>IF(D6="","",F6/D6)</f>
        <v>0.8660714285714286</v>
      </c>
      <c r="H6" s="74"/>
      <c r="I6" s="73" t="str">
        <f>IF(H6="","",H6/F6)</f>
        <v/>
      </c>
      <c r="J6" s="70" t="s">
        <v>43</v>
      </c>
      <c r="K6" s="75" t="s">
        <v>138</v>
      </c>
      <c r="L6" s="75" t="s">
        <v>126</v>
      </c>
    </row>
    <row r="7" spans="1:12">
      <c r="A7" s="69" t="s">
        <v>70</v>
      </c>
      <c r="B7" s="70" t="s">
        <v>25</v>
      </c>
      <c r="C7" s="71">
        <v>40360</v>
      </c>
      <c r="D7" s="72">
        <v>380</v>
      </c>
      <c r="E7" s="72">
        <v>180</v>
      </c>
      <c r="F7" s="72">
        <v>200</v>
      </c>
      <c r="G7" s="73">
        <f>IF(D7="","",F7/D7)</f>
        <v>0.52631578947368418</v>
      </c>
      <c r="H7" s="74">
        <v>0</v>
      </c>
      <c r="I7" s="73">
        <f>IF(H7="","",H7/F7)</f>
        <v>0</v>
      </c>
      <c r="J7" s="70" t="s">
        <v>75</v>
      </c>
      <c r="K7" s="75" t="s">
        <v>138</v>
      </c>
      <c r="L7" s="75" t="s">
        <v>97</v>
      </c>
    </row>
    <row r="8" spans="1:12">
      <c r="A8" s="69" t="s">
        <v>65</v>
      </c>
      <c r="B8" s="70" t="s">
        <v>60</v>
      </c>
      <c r="C8" s="71">
        <v>40391</v>
      </c>
      <c r="D8" s="72">
        <v>115</v>
      </c>
      <c r="E8" s="72">
        <v>22</v>
      </c>
      <c r="F8" s="72">
        <v>93</v>
      </c>
      <c r="G8" s="73">
        <f>IF(D8="","",F8/D8)</f>
        <v>0.80869565217391304</v>
      </c>
      <c r="H8" s="74"/>
      <c r="I8" s="73" t="str">
        <f>IF(H8="","",H8/F8)</f>
        <v/>
      </c>
      <c r="J8" s="70" t="s">
        <v>28</v>
      </c>
      <c r="K8" s="75" t="s">
        <v>138</v>
      </c>
      <c r="L8" s="75"/>
    </row>
    <row r="9" spans="1:12">
      <c r="A9" s="69" t="s">
        <v>2</v>
      </c>
      <c r="B9" s="70" t="s">
        <v>13</v>
      </c>
      <c r="C9" s="76">
        <v>40422</v>
      </c>
      <c r="D9" s="72">
        <v>655</v>
      </c>
      <c r="E9" s="72">
        <v>200</v>
      </c>
      <c r="F9" s="72">
        <v>455</v>
      </c>
      <c r="G9" s="73">
        <f>IF(D9="","",F9/D9)</f>
        <v>0.69465648854961837</v>
      </c>
      <c r="H9" s="74"/>
      <c r="I9" s="73" t="str">
        <f>IF(H9="","",H9/F9)</f>
        <v/>
      </c>
      <c r="J9" s="70"/>
      <c r="K9" s="75" t="s">
        <v>138</v>
      </c>
      <c r="L9" s="75" t="s">
        <v>124</v>
      </c>
    </row>
    <row r="10" spans="1:12">
      <c r="A10" s="69" t="s">
        <v>67</v>
      </c>
      <c r="B10" s="70" t="s">
        <v>68</v>
      </c>
      <c r="C10" s="71">
        <v>40452</v>
      </c>
      <c r="D10" s="72">
        <v>558.70000000000005</v>
      </c>
      <c r="E10" s="72">
        <v>153.80000000000001</v>
      </c>
      <c r="F10" s="72">
        <v>404.90000000000003</v>
      </c>
      <c r="G10" s="73">
        <f>IF(D10="","",F10/D10)</f>
        <v>0.72471809557902278</v>
      </c>
      <c r="H10" s="74"/>
      <c r="I10" s="73" t="str">
        <f>IF(H10="","",H10/F10)</f>
        <v/>
      </c>
      <c r="J10" s="70"/>
      <c r="K10" s="75" t="s">
        <v>138</v>
      </c>
      <c r="L10" s="75"/>
    </row>
    <row r="11" spans="1:12">
      <c r="A11" s="70" t="s">
        <v>84</v>
      </c>
      <c r="B11" s="70" t="s">
        <v>85</v>
      </c>
      <c r="C11" s="76">
        <v>40513</v>
      </c>
      <c r="D11" s="72">
        <v>500</v>
      </c>
      <c r="E11" s="72">
        <v>75</v>
      </c>
      <c r="F11" s="72">
        <v>425</v>
      </c>
      <c r="G11" s="73">
        <f>IF(D11="","",F11/D11)</f>
        <v>0.85</v>
      </c>
      <c r="H11" s="74"/>
      <c r="I11" s="73" t="str">
        <f>IF(H11="","",H11/F11)</f>
        <v/>
      </c>
      <c r="J11" s="70" t="s">
        <v>28</v>
      </c>
      <c r="K11" s="75" t="s">
        <v>138</v>
      </c>
      <c r="L11" s="75" t="s">
        <v>101</v>
      </c>
    </row>
    <row r="12" spans="1:12">
      <c r="A12" s="69" t="s">
        <v>3</v>
      </c>
      <c r="B12" s="70" t="s">
        <v>83</v>
      </c>
      <c r="C12" s="76">
        <v>40513</v>
      </c>
      <c r="D12" s="72">
        <v>537</v>
      </c>
      <c r="E12" s="72">
        <v>287</v>
      </c>
      <c r="F12" s="72">
        <v>250</v>
      </c>
      <c r="G12" s="73">
        <f>IF(D12="","",F12/D12)</f>
        <v>0.46554934823091249</v>
      </c>
      <c r="H12" s="74"/>
      <c r="I12" s="73" t="str">
        <f>IF(H12="","",H12/F12)</f>
        <v/>
      </c>
      <c r="J12" s="70"/>
      <c r="K12" s="75" t="s">
        <v>138</v>
      </c>
      <c r="L12" s="75"/>
    </row>
    <row r="13" spans="1:12">
      <c r="A13" s="70" t="s">
        <v>74</v>
      </c>
      <c r="B13" s="70" t="s">
        <v>64</v>
      </c>
      <c r="C13" s="76">
        <v>40544</v>
      </c>
      <c r="D13" s="72">
        <v>1000</v>
      </c>
      <c r="E13" s="72">
        <v>425</v>
      </c>
      <c r="F13" s="72">
        <v>575</v>
      </c>
      <c r="G13" s="73">
        <f>IF(D13="","",F13/D13)</f>
        <v>0.57499999999999996</v>
      </c>
      <c r="H13" s="74"/>
      <c r="I13" s="73" t="str">
        <f>IF(H13="","",H13/F13)</f>
        <v/>
      </c>
      <c r="J13" s="70" t="s">
        <v>75</v>
      </c>
      <c r="K13" s="75" t="s">
        <v>138</v>
      </c>
      <c r="L13" s="75"/>
    </row>
    <row r="14" spans="1:12">
      <c r="A14" s="70" t="s">
        <v>72</v>
      </c>
      <c r="B14" s="70" t="s">
        <v>73</v>
      </c>
      <c r="C14" s="76">
        <v>40575</v>
      </c>
      <c r="D14" s="72">
        <v>600</v>
      </c>
      <c r="E14" s="72">
        <v>375</v>
      </c>
      <c r="F14" s="72">
        <v>225</v>
      </c>
      <c r="G14" s="73">
        <f>IF(D14="","",F14/D14)</f>
        <v>0.375</v>
      </c>
      <c r="H14" s="74"/>
      <c r="I14" s="73" t="str">
        <f>IF(H14="","",H14/F14)</f>
        <v/>
      </c>
      <c r="J14" s="70" t="s">
        <v>43</v>
      </c>
      <c r="K14" s="75" t="s">
        <v>138</v>
      </c>
      <c r="L14" s="75"/>
    </row>
    <row r="15" spans="1:12">
      <c r="A15" s="70" t="s">
        <v>71</v>
      </c>
      <c r="B15" s="70" t="s">
        <v>54</v>
      </c>
      <c r="C15" s="76">
        <v>40603</v>
      </c>
      <c r="D15" s="72">
        <v>525</v>
      </c>
      <c r="E15" s="72">
        <v>225</v>
      </c>
      <c r="F15" s="72">
        <v>300</v>
      </c>
      <c r="G15" s="73">
        <f>IF(D15="","",F15/D15)</f>
        <v>0.5714285714285714</v>
      </c>
      <c r="H15" s="74"/>
      <c r="I15" s="73" t="str">
        <f>IF(H15="","",H15/F15)</f>
        <v/>
      </c>
      <c r="J15" s="70" t="s">
        <v>43</v>
      </c>
      <c r="K15" s="75" t="s">
        <v>138</v>
      </c>
      <c r="L15" s="75"/>
    </row>
    <row r="16" spans="1:12">
      <c r="A16" s="37" t="s">
        <v>136</v>
      </c>
      <c r="B16" s="37" t="s">
        <v>137</v>
      </c>
      <c r="C16" s="39">
        <v>40644</v>
      </c>
      <c r="D16" s="41">
        <f>E16+F16</f>
        <v>212.5</v>
      </c>
      <c r="E16" s="41">
        <v>17.5</v>
      </c>
      <c r="F16" s="41">
        <v>195</v>
      </c>
      <c r="G16" s="43">
        <f>F16/D16</f>
        <v>0.91764705882352937</v>
      </c>
      <c r="H16" s="43"/>
      <c r="I16" s="37"/>
      <c r="J16" s="37"/>
      <c r="K16" s="75" t="s">
        <v>138</v>
      </c>
      <c r="L16" s="77"/>
    </row>
    <row r="17" spans="1:12">
      <c r="A17" s="70" t="s">
        <v>81</v>
      </c>
      <c r="B17" s="70" t="s">
        <v>82</v>
      </c>
      <c r="C17" s="76">
        <v>40725</v>
      </c>
      <c r="D17" s="72">
        <v>500</v>
      </c>
      <c r="E17" s="72">
        <v>325</v>
      </c>
      <c r="F17" s="72">
        <v>175</v>
      </c>
      <c r="G17" s="73">
        <f>IF(D17="","",F17/D17)</f>
        <v>0.35</v>
      </c>
      <c r="H17" s="74"/>
      <c r="I17" s="73" t="str">
        <f>IF(H17="","",H17/F17)</f>
        <v/>
      </c>
      <c r="J17" s="70" t="s">
        <v>77</v>
      </c>
      <c r="K17" s="75" t="s">
        <v>138</v>
      </c>
      <c r="L17" s="75"/>
    </row>
    <row r="18" spans="1:12">
      <c r="A18" s="33"/>
      <c r="B18" s="33"/>
      <c r="C18" s="34"/>
      <c r="D18" s="35"/>
      <c r="E18" s="35"/>
      <c r="F18" s="35"/>
      <c r="G18" s="36"/>
      <c r="H18" s="36"/>
      <c r="I18" s="33"/>
      <c r="J18" s="33"/>
    </row>
    <row r="19" spans="1:12">
      <c r="F19" s="68"/>
      <c r="I19" s="28"/>
      <c r="L19" s="1"/>
    </row>
  </sheetData>
  <autoFilter ref="A4:L17">
    <sortState ref="A5:L55">
      <sortCondition ref="C4:C55"/>
    </sortState>
  </autoFilter>
  <pageMargins left="0.7" right="0.7" top="0.75" bottom="0.75" header="0.3" footer="0.3"/>
  <pageSetup scale="53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2005-2009</vt:lpstr>
      <vt:lpstr>2010-2011</vt:lpstr>
      <vt:lpstr>Sheet2</vt:lpstr>
    </vt:vector>
  </TitlesOfParts>
  <Company>Atlas Venture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Booth</dc:creator>
  <cp:lastModifiedBy>Bruce Booth</cp:lastModifiedBy>
  <dcterms:created xsi:type="dcterms:W3CDTF">2011-10-07T20:47:36Z</dcterms:created>
  <dcterms:modified xsi:type="dcterms:W3CDTF">2012-02-22T00:57:32Z</dcterms:modified>
</cp:coreProperties>
</file>