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8380" tabRatio="500"/>
  </bookViews>
  <sheets>
    <sheet name="Model" sheetId="1" r:id="rId1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40604.594525463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F6" i="1"/>
  <c r="H6" i="1"/>
  <c r="F7" i="1"/>
  <c r="H7" i="1"/>
  <c r="F8" i="1"/>
  <c r="H8" i="1"/>
  <c r="F9" i="1"/>
  <c r="H9" i="1"/>
  <c r="F10" i="1"/>
  <c r="H10" i="1"/>
  <c r="F11" i="1"/>
  <c r="H11" i="1"/>
  <c r="C13" i="1"/>
  <c r="D13" i="1"/>
  <c r="F13" i="1"/>
  <c r="G13" i="1"/>
  <c r="H13" i="1"/>
</calcChain>
</file>

<file path=xl/comments1.xml><?xml version="1.0" encoding="utf-8"?>
<comments xmlns="http://schemas.openxmlformats.org/spreadsheetml/2006/main">
  <authors>
    <author>Bruce Booth</author>
  </authors>
  <commentList>
    <comment ref="C6" authorId="0">
      <text>
        <r>
          <rPr>
            <b/>
            <sz val="9"/>
            <color indexed="81"/>
            <rFont val="Arial"/>
          </rPr>
          <t>Bruce Booth:</t>
        </r>
        <r>
          <rPr>
            <sz val="9"/>
            <color indexed="81"/>
            <rFont val="Arial"/>
          </rPr>
          <t xml:space="preserve">
Estimate.  Lilly 2010 paper.
</t>
        </r>
      </text>
    </comment>
    <comment ref="C7" authorId="0">
      <text>
        <r>
          <rPr>
            <b/>
            <sz val="9"/>
            <color indexed="81"/>
            <rFont val="Arial"/>
          </rPr>
          <t>Preclinical rate of success.  Lilly 2010 paper and others.</t>
        </r>
      </text>
    </comment>
  </commentList>
</comments>
</file>

<file path=xl/sharedStrings.xml><?xml version="1.0" encoding="utf-8"?>
<sst xmlns="http://schemas.openxmlformats.org/spreadsheetml/2006/main" count="19" uniqueCount="19">
  <si>
    <t>TOTAL</t>
  </si>
  <si>
    <t>Market</t>
  </si>
  <si>
    <t>Registration</t>
  </si>
  <si>
    <t>Phase III</t>
  </si>
  <si>
    <t>Phase II</t>
  </si>
  <si>
    <t>Phase I</t>
  </si>
  <si>
    <t>Preclinical</t>
  </si>
  <si>
    <t>Discovery</t>
  </si>
  <si>
    <t>Capitalized (time-adjusted) Value at launch ($M)</t>
  </si>
  <si>
    <t>Duration (yrs)</t>
  </si>
  <si>
    <t>Total cost, including paying for failures ($M)</t>
  </si>
  <si>
    <t>Number of Cmpds/Projects Required at Stage Entry</t>
  </si>
  <si>
    <t>Average cost per phase per project ($M)</t>
  </si>
  <si>
    <t>Survival rates of projects in phase</t>
  </si>
  <si>
    <t>STAGE</t>
  </si>
  <si>
    <t>Inputs in Blue</t>
  </si>
  <si>
    <t>Cost of capital</t>
  </si>
  <si>
    <t>Estimated Re-creation of the Tufts CSDD 2014 Model</t>
  </si>
  <si>
    <t>The Cost of Developing a New Drug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</si>
</sst>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0.0"/>
  </numFmts>
  <fonts count="11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1"/>
      <name val="Arial"/>
      <family val="2"/>
    </font>
    <font>
      <sz val="11"/>
      <name val="Arial"/>
    </font>
    <font>
      <b/>
      <sz val="11"/>
      <color theme="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omic Sans MS"/>
      <family val="4"/>
    </font>
    <font>
      <b/>
      <sz val="9"/>
      <color indexed="81"/>
      <name val="Arial"/>
    </font>
    <font>
      <sz val="9"/>
      <color indexed="8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0" applyNumberFormat="1"/>
    <xf numFmtId="0" fontId="2" fillId="0" borderId="0" xfId="0" applyFont="1"/>
    <xf numFmtId="6" fontId="3" fillId="2" borderId="1" xfId="0" applyNumberFormat="1" applyFont="1" applyFill="1" applyBorder="1"/>
    <xf numFmtId="164" fontId="4" fillId="2" borderId="2" xfId="1" applyNumberFormat="1" applyFont="1" applyFill="1" applyBorder="1"/>
    <xf numFmtId="6" fontId="3" fillId="2" borderId="2" xfId="0" applyNumberFormat="1" applyFont="1" applyFill="1" applyBorder="1"/>
    <xf numFmtId="0" fontId="4" fillId="2" borderId="2" xfId="0" applyFont="1" applyFill="1" applyBorder="1"/>
    <xf numFmtId="165" fontId="4" fillId="2" borderId="2" xfId="0" applyNumberFormat="1" applyFont="1" applyFill="1" applyBorder="1"/>
    <xf numFmtId="0" fontId="3" fillId="3" borderId="3" xfId="0" applyFont="1" applyFill="1" applyBorder="1"/>
    <xf numFmtId="0" fontId="4" fillId="0" borderId="0" xfId="0" applyFont="1"/>
    <xf numFmtId="166" fontId="0" fillId="0" borderId="0" xfId="2" applyNumberFormat="1" applyFont="1"/>
    <xf numFmtId="0" fontId="4" fillId="0" borderId="4" xfId="0" applyFont="1" applyBorder="1"/>
    <xf numFmtId="167" fontId="4" fillId="0" borderId="5" xfId="0" applyNumberFormat="1" applyFont="1" applyBorder="1"/>
    <xf numFmtId="8" fontId="4" fillId="0" borderId="5" xfId="0" applyNumberFormat="1" applyFont="1" applyBorder="1"/>
    <xf numFmtId="0" fontId="4" fillId="0" borderId="5" xfId="0" applyFont="1" applyBorder="1"/>
    <xf numFmtId="6" fontId="4" fillId="0" borderId="5" xfId="0" applyNumberFormat="1" applyFont="1" applyBorder="1"/>
    <xf numFmtId="0" fontId="3" fillId="3" borderId="6" xfId="0" applyFont="1" applyFill="1" applyBorder="1"/>
    <xf numFmtId="167" fontId="0" fillId="0" borderId="0" xfId="0" applyNumberFormat="1" applyBorder="1"/>
    <xf numFmtId="167" fontId="4" fillId="0" borderId="7" xfId="0" applyNumberFormat="1" applyFont="1" applyBorder="1"/>
    <xf numFmtId="167" fontId="5" fillId="0" borderId="0" xfId="0" applyNumberFormat="1" applyFont="1" applyBorder="1"/>
    <xf numFmtId="6" fontId="4" fillId="0" borderId="0" xfId="0" applyNumberFormat="1" applyFont="1" applyBorder="1"/>
    <xf numFmtId="167" fontId="4" fillId="0" borderId="0" xfId="0" applyNumberFormat="1" applyFont="1" applyBorder="1"/>
    <xf numFmtId="166" fontId="5" fillId="0" borderId="0" xfId="2" applyNumberFormat="1" applyFont="1" applyBorder="1"/>
    <xf numFmtId="9" fontId="5" fillId="0" borderId="0" xfId="0" applyNumberFormat="1" applyFont="1" applyFill="1" applyBorder="1"/>
    <xf numFmtId="0" fontId="3" fillId="3" borderId="8" xfId="0" applyFont="1" applyFill="1" applyBorder="1"/>
    <xf numFmtId="167" fontId="5" fillId="0" borderId="0" xfId="0" applyNumberFormat="1" applyFont="1" applyFill="1" applyBorder="1"/>
    <xf numFmtId="6" fontId="4" fillId="0" borderId="0" xfId="0" applyNumberFormat="1" applyFont="1" applyFill="1" applyBorder="1"/>
    <xf numFmtId="167" fontId="4" fillId="0" borderId="0" xfId="0" applyNumberFormat="1" applyFont="1" applyFill="1" applyBorder="1"/>
    <xf numFmtId="166" fontId="5" fillId="0" borderId="0" xfId="2" applyNumberFormat="1" applyFont="1" applyFill="1" applyBorder="1"/>
    <xf numFmtId="9" fontId="5" fillId="0" borderId="0" xfId="3" applyFont="1" applyFill="1" applyBorder="1"/>
    <xf numFmtId="9" fontId="0" fillId="0" borderId="0" xfId="3" applyFont="1"/>
    <xf numFmtId="0" fontId="0" fillId="0" borderId="0" xfId="0" applyBorder="1"/>
    <xf numFmtId="2" fontId="6" fillId="2" borderId="9" xfId="0" applyNumberFormat="1" applyFont="1" applyFill="1" applyBorder="1" applyAlignment="1">
      <alignment wrapText="1"/>
    </xf>
    <xf numFmtId="2" fontId="6" fillId="2" borderId="10" xfId="0" applyNumberFormat="1" applyFont="1" applyFill="1" applyBorder="1" applyAlignment="1">
      <alignment wrapText="1"/>
    </xf>
    <xf numFmtId="0" fontId="6" fillId="3" borderId="11" xfId="0" applyFont="1" applyFill="1" applyBorder="1"/>
    <xf numFmtId="0" fontId="7" fillId="0" borderId="0" xfId="0" applyFont="1"/>
    <xf numFmtId="0" fontId="4" fillId="0" borderId="0" xfId="0" applyFont="1" applyFill="1"/>
    <xf numFmtId="0" fontId="3" fillId="0" borderId="0" xfId="0" applyFont="1"/>
    <xf numFmtId="9" fontId="5" fillId="4" borderId="12" xfId="0" applyNumberFormat="1" applyFont="1" applyFill="1" applyBorder="1"/>
    <xf numFmtId="0" fontId="4" fillId="0" borderId="13" xfId="0" applyFont="1" applyBorder="1"/>
    <xf numFmtId="8" fontId="4" fillId="0" borderId="0" xfId="0" applyNumberFormat="1" applyFont="1"/>
    <xf numFmtId="9" fontId="4" fillId="0" borderId="0" xfId="0" applyNumberFormat="1" applyFont="1"/>
    <xf numFmtId="0" fontId="8" fillId="0" borderId="0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8"/>
  <sheetViews>
    <sheetView tabSelected="1" workbookViewId="0">
      <selection activeCell="E23" sqref="E23"/>
    </sheetView>
  </sheetViews>
  <sheetFormatPr baseColWidth="10" defaultColWidth="8.83203125" defaultRowHeight="12" x14ac:dyDescent="0"/>
  <cols>
    <col min="1" max="1" width="3.33203125" customWidth="1"/>
    <col min="2" max="2" width="17.83203125" customWidth="1"/>
    <col min="3" max="3" width="11.5" customWidth="1"/>
    <col min="4" max="4" width="12.5" customWidth="1"/>
    <col min="5" max="5" width="15.6640625" bestFit="1" customWidth="1"/>
    <col min="6" max="6" width="12.1640625" customWidth="1"/>
    <col min="7" max="7" width="9.6640625" customWidth="1"/>
    <col min="8" max="8" width="13.1640625" customWidth="1"/>
  </cols>
  <sheetData>
    <row r="1" spans="1:11" ht="14.25" customHeight="1" thickBot="1">
      <c r="A1" s="9"/>
      <c r="B1" s="37" t="s">
        <v>18</v>
      </c>
      <c r="C1" s="9"/>
      <c r="D1" s="9"/>
      <c r="E1" s="9"/>
      <c r="F1" s="9"/>
      <c r="G1" s="9"/>
      <c r="H1" s="9"/>
    </row>
    <row r="2" spans="1:11" ht="16">
      <c r="A2" s="9"/>
      <c r="B2" s="9" t="s">
        <v>17</v>
      </c>
      <c r="C2" s="42"/>
      <c r="D2" s="41"/>
      <c r="E2" s="9"/>
      <c r="F2" s="40"/>
      <c r="G2" s="9"/>
      <c r="H2" s="39" t="s">
        <v>16</v>
      </c>
    </row>
    <row r="3" spans="1:11" ht="14" thickBot="1">
      <c r="A3" s="9"/>
      <c r="B3" s="22" t="s">
        <v>15</v>
      </c>
      <c r="C3" s="36"/>
      <c r="D3" s="9"/>
      <c r="F3" s="9"/>
      <c r="G3" s="9"/>
      <c r="H3" s="38">
        <v>0.105</v>
      </c>
    </row>
    <row r="4" spans="1:11" ht="14" thickBot="1">
      <c r="A4" s="9"/>
      <c r="B4" s="37"/>
      <c r="C4" s="36"/>
      <c r="D4" s="9"/>
      <c r="E4" s="9"/>
      <c r="F4" s="9"/>
      <c r="G4" s="9"/>
      <c r="H4" s="9"/>
    </row>
    <row r="5" spans="1:11" ht="56">
      <c r="A5" s="35"/>
      <c r="B5" s="34" t="s">
        <v>14</v>
      </c>
      <c r="C5" s="33" t="s">
        <v>13</v>
      </c>
      <c r="D5" s="33" t="s">
        <v>12</v>
      </c>
      <c r="E5" s="33" t="s">
        <v>11</v>
      </c>
      <c r="F5" s="33" t="s">
        <v>10</v>
      </c>
      <c r="G5" s="33" t="s">
        <v>9</v>
      </c>
      <c r="H5" s="32" t="s">
        <v>8</v>
      </c>
    </row>
    <row r="6" spans="1:11" ht="13">
      <c r="A6" s="9"/>
      <c r="B6" s="24" t="s">
        <v>7</v>
      </c>
      <c r="C6" s="23">
        <v>0.5</v>
      </c>
      <c r="D6" s="22">
        <v>8</v>
      </c>
      <c r="E6" s="27">
        <f>E7/C6</f>
        <v>24.494893619680795</v>
      </c>
      <c r="F6" s="20">
        <f>E6*D6</f>
        <v>195.95914895744636</v>
      </c>
      <c r="G6" s="19">
        <v>1.5</v>
      </c>
      <c r="H6" s="18">
        <f>(1+$H$3)^(G6/2+SUM(G7:G$11))*F6</f>
        <v>539.87431569944363</v>
      </c>
      <c r="I6" s="31"/>
      <c r="J6" s="10"/>
    </row>
    <row r="7" spans="1:11" ht="13">
      <c r="A7" s="9"/>
      <c r="B7" s="24" t="s">
        <v>6</v>
      </c>
      <c r="C7" s="29">
        <v>0.69</v>
      </c>
      <c r="D7" s="28">
        <v>10</v>
      </c>
      <c r="E7" s="27">
        <f>E8/C7</f>
        <v>12.247446809840397</v>
      </c>
      <c r="F7" s="26">
        <f>E7*D7</f>
        <v>122.47446809840397</v>
      </c>
      <c r="G7" s="25">
        <v>1.5</v>
      </c>
      <c r="H7" s="18">
        <f>(1+$H$3)^(G7/2+SUM(G8:G$11))*F7</f>
        <v>290.48871597067347</v>
      </c>
      <c r="I7" s="17"/>
      <c r="J7" s="30"/>
    </row>
    <row r="8" spans="1:11" ht="13">
      <c r="A8" s="9"/>
      <c r="B8" s="24" t="s">
        <v>5</v>
      </c>
      <c r="C8" s="29">
        <v>0.59519999999999995</v>
      </c>
      <c r="D8" s="28">
        <v>20</v>
      </c>
      <c r="E8" s="27">
        <f>E9/C8</f>
        <v>8.450738298789874</v>
      </c>
      <c r="F8" s="26">
        <f>E8*D8</f>
        <v>169.01476597579747</v>
      </c>
      <c r="G8" s="25">
        <v>1.6</v>
      </c>
      <c r="H8" s="18">
        <f>(1+$H$3)^(G8/2+SUM(G9:G$11))*F8</f>
        <v>343.39725746943731</v>
      </c>
      <c r="I8" s="17"/>
      <c r="J8" s="10"/>
    </row>
    <row r="9" spans="1:11" ht="13">
      <c r="A9" s="9"/>
      <c r="B9" s="24" t="s">
        <v>4</v>
      </c>
      <c r="C9" s="29">
        <v>0.35520000000000002</v>
      </c>
      <c r="D9" s="28">
        <v>80</v>
      </c>
      <c r="E9" s="27">
        <f>E10/C9</f>
        <v>5.0298794354397325</v>
      </c>
      <c r="F9" s="26">
        <f>E9*D9</f>
        <v>402.39035483517858</v>
      </c>
      <c r="G9" s="25">
        <v>2.5</v>
      </c>
      <c r="H9" s="18">
        <f>(1+$H$3)^(G9/2+SUM(G10:G$11))*F9</f>
        <v>666.23442027090312</v>
      </c>
      <c r="I9" s="17"/>
      <c r="J9" s="10"/>
      <c r="K9" s="30"/>
    </row>
    <row r="10" spans="1:11" ht="13">
      <c r="A10" s="9"/>
      <c r="B10" s="24" t="s">
        <v>3</v>
      </c>
      <c r="C10" s="29">
        <v>0.61950000000000005</v>
      </c>
      <c r="D10" s="28">
        <v>300</v>
      </c>
      <c r="E10" s="27">
        <f>E11/C10</f>
        <v>1.7866131754681931</v>
      </c>
      <c r="F10" s="26">
        <f>E10*D10</f>
        <v>535.98395264045791</v>
      </c>
      <c r="G10" s="25">
        <v>2.5</v>
      </c>
      <c r="H10" s="18">
        <f>(1+$H$3)^(G10/2+SUM(G11:G$11))*F10</f>
        <v>691.3939836045929</v>
      </c>
      <c r="I10" s="17"/>
      <c r="J10" s="10"/>
    </row>
    <row r="11" spans="1:11" ht="13">
      <c r="A11" s="9"/>
      <c r="B11" s="24" t="s">
        <v>2</v>
      </c>
      <c r="C11" s="23">
        <v>0.90349999999999997</v>
      </c>
      <c r="D11" s="22">
        <v>10</v>
      </c>
      <c r="E11" s="21">
        <f>E12/C11</f>
        <v>1.1068068622025458</v>
      </c>
      <c r="F11" s="20">
        <f>E11*D11</f>
        <v>11.068068622025457</v>
      </c>
      <c r="G11" s="19">
        <v>1.3</v>
      </c>
      <c r="H11" s="18">
        <f>(1+$H$3)^(G11/2+SUM(G$11:G12))*F11</f>
        <v>13.447089184741243</v>
      </c>
      <c r="I11" s="17"/>
      <c r="J11" s="10"/>
    </row>
    <row r="12" spans="1:11" ht="13">
      <c r="A12" s="9"/>
      <c r="B12" s="16" t="s">
        <v>1</v>
      </c>
      <c r="C12" s="14"/>
      <c r="D12" s="15"/>
      <c r="E12" s="14">
        <v>1</v>
      </c>
      <c r="F12" s="13"/>
      <c r="G12" s="12"/>
      <c r="H12" s="11"/>
      <c r="J12" s="10"/>
    </row>
    <row r="13" spans="1:11" s="2" customFormat="1" ht="18" thickBot="1">
      <c r="A13" s="9"/>
      <c r="B13" s="8" t="s">
        <v>0</v>
      </c>
      <c r="C13" s="7">
        <f>C7*C8*C9*C10*C11</f>
        <v>8.16496707866112E-2</v>
      </c>
      <c r="D13" s="5">
        <f>SUM(D6:D12)</f>
        <v>428</v>
      </c>
      <c r="E13" s="6"/>
      <c r="F13" s="5">
        <f>SUM(F6:F12)</f>
        <v>1436.8907591293098</v>
      </c>
      <c r="G13" s="4">
        <f>SUM(G6:G12)</f>
        <v>10.9</v>
      </c>
      <c r="H13" s="3">
        <f>SUM(H6:H12)</f>
        <v>2544.835782199792</v>
      </c>
    </row>
    <row r="18" spans="7:7">
      <c r="G18" s="1"/>
    </row>
  </sheetData>
  <pageMargins left="0.75" right="0.75" top="1" bottom="1" header="0.5" footer="0.5"/>
  <pageSetup scale="97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>Atlas Venture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Booth</dc:creator>
  <cp:lastModifiedBy>Bruce Booth</cp:lastModifiedBy>
  <dcterms:created xsi:type="dcterms:W3CDTF">2014-11-21T13:58:00Z</dcterms:created>
  <dcterms:modified xsi:type="dcterms:W3CDTF">2014-11-21T13:58:39Z</dcterms:modified>
</cp:coreProperties>
</file>